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<sst xmlns="http://schemas.openxmlformats.org/spreadsheetml/2006/main" count="592" uniqueCount="350">
  <si>
    <t>IA 92</t>
  </si>
  <si>
    <t>D2D</t>
  </si>
  <si>
    <t>DOTATION DES LYCEES DES HAUTS-DE-SEINE - ANNEE SCOLAIRE 2007-2008</t>
  </si>
  <si>
    <t>N° RNE</t>
  </si>
  <si>
    <t>TYPE</t>
  </si>
  <si>
    <t>NOM</t>
  </si>
  <si>
    <t>VILLE</t>
  </si>
  <si>
    <t>DHG 06 HORS AJUSTEMENTS</t>
  </si>
  <si>
    <t xml:space="preserve">DHG 06
FINALE avec ajustement
</t>
  </si>
  <si>
    <t>Eff. Prévu RS 06</t>
  </si>
  <si>
    <t>EFF réel RS 06</t>
  </si>
  <si>
    <t>Solde EFF réel/ prévu RS 06</t>
  </si>
  <si>
    <t>H/E DHG dist/eff prév</t>
  </si>
  <si>
    <t>H/E de fonct</t>
  </si>
  <si>
    <t xml:space="preserve">DHG 07
</t>
  </si>
  <si>
    <t>Eff. Prévus 07</t>
  </si>
  <si>
    <t>Delta Eff. Prévus 07/ prévus 06</t>
  </si>
  <si>
    <t>Ecart DHG
07-06 (dist)</t>
  </si>
  <si>
    <r>
      <t>dont</t>
    </r>
    <r>
      <rPr>
        <b/>
        <sz val="9"/>
        <rFont val="Arial"/>
        <family val="2"/>
      </rPr>
      <t xml:space="preserve"> perte H/E CPGE</t>
    </r>
  </si>
  <si>
    <r>
      <t>dont</t>
    </r>
    <r>
      <rPr>
        <b/>
        <sz val="9"/>
        <rFont val="Arial"/>
        <family val="2"/>
      </rPr>
      <t xml:space="preserve"> perte 1ère chaire</t>
    </r>
  </si>
  <si>
    <r>
      <t>dont</t>
    </r>
    <r>
      <rPr>
        <b/>
        <sz val="9"/>
        <rFont val="Arial"/>
        <family val="2"/>
      </rPr>
      <t xml:space="preserve"> perte UNSS</t>
    </r>
  </si>
  <si>
    <r>
      <t>dont</t>
    </r>
    <r>
      <rPr>
        <b/>
        <sz val="9"/>
        <rFont val="Arial"/>
        <family val="2"/>
      </rPr>
      <t xml:space="preserve"> perte heures stat.</t>
    </r>
  </si>
  <si>
    <t>0920130S</t>
  </si>
  <si>
    <t>LGT</t>
  </si>
  <si>
    <t xml:space="preserve">DESCARTES                     </t>
  </si>
  <si>
    <t>ANTONY</t>
  </si>
  <si>
    <t>0921676X</t>
  </si>
  <si>
    <t xml:space="preserve">LP  </t>
  </si>
  <si>
    <t>MONOD</t>
  </si>
  <si>
    <t>0920131T</t>
  </si>
  <si>
    <t>RENOIR</t>
  </si>
  <si>
    <t>ASNIERES SUR SEINE</t>
  </si>
  <si>
    <t>0920150N</t>
  </si>
  <si>
    <t>DE PRONY</t>
  </si>
  <si>
    <t>0920680P</t>
  </si>
  <si>
    <t>DE VINCI</t>
  </si>
  <si>
    <t>BAGNEUX</t>
  </si>
  <si>
    <t>0920132U</t>
  </si>
  <si>
    <t>CAMUS</t>
  </si>
  <si>
    <t>BOIS COLOMBES</t>
  </si>
  <si>
    <t>0921595J</t>
  </si>
  <si>
    <t>BALAVOINE</t>
  </si>
  <si>
    <t>0920134W</t>
  </si>
  <si>
    <t>PREVERT</t>
  </si>
  <si>
    <t>BOULOGNE BILLANCOURT</t>
  </si>
  <si>
    <t>0922443F</t>
  </si>
  <si>
    <t>LPO</t>
  </si>
  <si>
    <t>MAREY</t>
  </si>
  <si>
    <t>0920135X</t>
  </si>
  <si>
    <t>MOUNIER</t>
  </si>
  <si>
    <t>CHATENAY MALABRY</t>
  </si>
  <si>
    <t>0921166T</t>
  </si>
  <si>
    <t>JAURES</t>
  </si>
  <si>
    <t>0921555R</t>
  </si>
  <si>
    <t>CLAMART</t>
  </si>
  <si>
    <t>0920136Y</t>
  </si>
  <si>
    <t>NEWTON</t>
  </si>
  <si>
    <t>CLICHY</t>
  </si>
  <si>
    <t>0922149L</t>
  </si>
  <si>
    <t xml:space="preserve">AUFFRAY                       </t>
  </si>
  <si>
    <t>0920137Z</t>
  </si>
  <si>
    <t>DE MAUPASSANT</t>
  </si>
  <si>
    <t>COLOMBES</t>
  </si>
  <si>
    <t>0921229L</t>
  </si>
  <si>
    <t>VALMY</t>
  </si>
  <si>
    <t>0922427N</t>
  </si>
  <si>
    <t>GARAMONT</t>
  </si>
  <si>
    <t>0920138A</t>
  </si>
  <si>
    <t>LAPIE</t>
  </si>
  <si>
    <t>COURBEVOIE</t>
  </si>
  <si>
    <t>0921625S</t>
  </si>
  <si>
    <t>PAINLEVE</t>
  </si>
  <si>
    <t>0922615T</t>
  </si>
  <si>
    <t>LES RENARDIERES</t>
  </si>
  <si>
    <t>0921156G</t>
  </si>
  <si>
    <t>GALILEE</t>
  </si>
  <si>
    <t>GENNEVILLIERS</t>
  </si>
  <si>
    <t>0922397F</t>
  </si>
  <si>
    <t>IONESCO</t>
  </si>
  <si>
    <t>ISSY LES MOULINEAUX</t>
  </si>
  <si>
    <t>0920158X</t>
  </si>
  <si>
    <t>LA TOURNELLE</t>
  </si>
  <si>
    <t>LA GARENNE COLOMBES</t>
  </si>
  <si>
    <t>0922249V</t>
  </si>
  <si>
    <t xml:space="preserve">MONTESQUIEU                   </t>
  </si>
  <si>
    <t>LE PLESSIS ROBINSON</t>
  </si>
  <si>
    <t>0921230M</t>
  </si>
  <si>
    <t>LEVALLOIS PERRET</t>
  </si>
  <si>
    <t>0920163C</t>
  </si>
  <si>
    <t>GIRARD</t>
  </si>
  <si>
    <t>MALAKOFF</t>
  </si>
  <si>
    <t>0920798T</t>
  </si>
  <si>
    <t>RABELAIS</t>
  </si>
  <si>
    <t>MEUDON</t>
  </si>
  <si>
    <t>0921592F</t>
  </si>
  <si>
    <t xml:space="preserve">LES COTES DE VILLEBON         </t>
  </si>
  <si>
    <t>0920164D</t>
  </si>
  <si>
    <t>MONNET</t>
  </si>
  <si>
    <t>MONTROUGE</t>
  </si>
  <si>
    <t>0921399W</t>
  </si>
  <si>
    <t>GENEVOIX</t>
  </si>
  <si>
    <t>0920141D</t>
  </si>
  <si>
    <t>JOLIOT CURIE</t>
  </si>
  <si>
    <t>NANTERRE</t>
  </si>
  <si>
    <t>0921626T</t>
  </si>
  <si>
    <t>CHAPPE</t>
  </si>
  <si>
    <t>0921677Y</t>
  </si>
  <si>
    <t>LANGEVIN</t>
  </si>
  <si>
    <t>0922464D</t>
  </si>
  <si>
    <t>MICHEL</t>
  </si>
  <si>
    <t>0920142E</t>
  </si>
  <si>
    <t>LG</t>
  </si>
  <si>
    <t>PASTEUR</t>
  </si>
  <si>
    <t>NEUILLY SUR SEINE</t>
  </si>
  <si>
    <t>0920143F</t>
  </si>
  <si>
    <t xml:space="preserve">LA FOLIE St JAMES          </t>
  </si>
  <si>
    <t>0920166F</t>
  </si>
  <si>
    <t>KANDINSKY</t>
  </si>
  <si>
    <t>0920144G</t>
  </si>
  <si>
    <t xml:space="preserve">L'AGORA                       </t>
  </si>
  <si>
    <t>PUTEAUX</t>
  </si>
  <si>
    <t>0921500F</t>
  </si>
  <si>
    <t xml:space="preserve">VOILIN                        </t>
  </si>
  <si>
    <t>0920799U</t>
  </si>
  <si>
    <t xml:space="preserve">RICHELIEU                     </t>
  </si>
  <si>
    <t>RUEIL MALMAISON</t>
  </si>
  <si>
    <t>0922398G</t>
  </si>
  <si>
    <t>EIFFEL</t>
  </si>
  <si>
    <t>0920801W</t>
  </si>
  <si>
    <t>DUMAS</t>
  </si>
  <si>
    <t>SAINT-CLOUD</t>
  </si>
  <si>
    <t>0922276Z</t>
  </si>
  <si>
    <t>SANTOS DUMONT</t>
  </si>
  <si>
    <t>0920145H</t>
  </si>
  <si>
    <t xml:space="preserve">LAKANAL                       </t>
  </si>
  <si>
    <t>SCEAUX</t>
  </si>
  <si>
    <t>0920146J</t>
  </si>
  <si>
    <t xml:space="preserve">LG </t>
  </si>
  <si>
    <t>CURIE</t>
  </si>
  <si>
    <t>0920170K</t>
  </si>
  <si>
    <t xml:space="preserve">FLORIAN                       </t>
  </si>
  <si>
    <t>0920802X</t>
  </si>
  <si>
    <t>SEVRES</t>
  </si>
  <si>
    <t>0920147K</t>
  </si>
  <si>
    <t>SURESNES</t>
  </si>
  <si>
    <t>0920171L</t>
  </si>
  <si>
    <t>BLERIOT</t>
  </si>
  <si>
    <t>0920149M</t>
  </si>
  <si>
    <t xml:space="preserve">MICHELET                      </t>
  </si>
  <si>
    <t>VANVES</t>
  </si>
  <si>
    <t>0921505L</t>
  </si>
  <si>
    <t>Dardenne</t>
  </si>
  <si>
    <t>0921594H</t>
  </si>
  <si>
    <t>POMPIDOU</t>
  </si>
  <si>
    <t>VILLENEUVE LA GARENNE</t>
  </si>
  <si>
    <t>0922277A</t>
  </si>
  <si>
    <t>PETIET</t>
  </si>
  <si>
    <t>TOTAL DEPT 92</t>
  </si>
  <si>
    <t>COMMUNES</t>
  </si>
  <si>
    <t>COLLEGES</t>
  </si>
  <si>
    <t>CLAS</t>
  </si>
  <si>
    <t xml:space="preserve">DHG </t>
  </si>
  <si>
    <t>option decouverte prof en 3°</t>
  </si>
  <si>
    <t>DHG TOTALE</t>
  </si>
  <si>
    <t>Effectif</t>
  </si>
  <si>
    <t>PCS C+D</t>
  </si>
  <si>
    <t>dont pcs D</t>
  </si>
  <si>
    <t>Min</t>
  </si>
  <si>
    <t>Max</t>
  </si>
  <si>
    <t>dot comp effet PCS et/ou taille</t>
  </si>
  <si>
    <t>DHG</t>
  </si>
  <si>
    <t>H/E</t>
  </si>
  <si>
    <t>H/E initial RS 06</t>
  </si>
  <si>
    <t>Ecart de H/E</t>
  </si>
  <si>
    <t xml:space="preserve">Maintien H/E initial RS06 min </t>
  </si>
  <si>
    <t>DHG  RS 07</t>
  </si>
  <si>
    <t>H/E  RS07</t>
  </si>
  <si>
    <t>modif decret 1950</t>
  </si>
  <si>
    <t>retrait UNSS (IA-IPR EPS)</t>
  </si>
  <si>
    <t>maintien H/E RS 06 prio</t>
  </si>
  <si>
    <t>DHG DEF RS 07</t>
  </si>
  <si>
    <t>H/E DEF RS 07</t>
  </si>
  <si>
    <t>Anne-Frank *</t>
  </si>
  <si>
    <t>Z</t>
  </si>
  <si>
    <t>Descartes</t>
  </si>
  <si>
    <t>F. Furet</t>
  </si>
  <si>
    <t>H.G. Adam</t>
  </si>
  <si>
    <t>La Fontaine</t>
  </si>
  <si>
    <t>ASNIERES</t>
  </si>
  <si>
    <t>André-Malraux*</t>
  </si>
  <si>
    <t>Auguste Renoir</t>
  </si>
  <si>
    <t>François Truffaut</t>
  </si>
  <si>
    <t>Voltaire</t>
  </si>
  <si>
    <t>Henri-Barbusse</t>
  </si>
  <si>
    <t>Joliot-Curie</t>
  </si>
  <si>
    <t>R</t>
  </si>
  <si>
    <t>Romain-Rolland *</t>
  </si>
  <si>
    <t>Z+S</t>
  </si>
  <si>
    <t>BOIS-COLOMBES</t>
  </si>
  <si>
    <t>Albert-Camus</t>
  </si>
  <si>
    <t>BOULOGNE</t>
  </si>
  <si>
    <t>Bartholdi</t>
  </si>
  <si>
    <t>du Vieux-Pont</t>
  </si>
  <si>
    <t>Jean-Renoir *</t>
  </si>
  <si>
    <t>Landowski *</t>
  </si>
  <si>
    <t>BOURG-la-REINE</t>
  </si>
  <si>
    <t>Evariste-Galois *</t>
  </si>
  <si>
    <t>CHATENAY</t>
  </si>
  <si>
    <t>Léonard-de-Vinci</t>
  </si>
  <si>
    <t>Masaryk</t>
  </si>
  <si>
    <t>P.-Brossolette</t>
  </si>
  <si>
    <t>CHATILLON</t>
  </si>
  <si>
    <t>George-Sand</t>
  </si>
  <si>
    <t>Paul-Eluard *</t>
  </si>
  <si>
    <t>CHAVILLE</t>
  </si>
  <si>
    <t>Jean-Moulin</t>
  </si>
  <si>
    <t>Alain-Fournier</t>
  </si>
  <si>
    <t>Les Petits Ponts</t>
  </si>
  <si>
    <t>Maison Blanche</t>
  </si>
  <si>
    <t>Jean-Jaurès</t>
  </si>
  <si>
    <t>Jean-Macé *</t>
  </si>
  <si>
    <t>Van Gogh</t>
  </si>
  <si>
    <t>Gay-Lussac</t>
  </si>
  <si>
    <t>Henri-Dunant *</t>
  </si>
  <si>
    <t>J.B. Clément</t>
  </si>
  <si>
    <t>Lakanal</t>
  </si>
  <si>
    <t>Moulin-Joly</t>
  </si>
  <si>
    <t>Alfred de Vigny</t>
  </si>
  <si>
    <t>G. Pompidou *</t>
  </si>
  <si>
    <t>Les Bruyères</t>
  </si>
  <si>
    <t>Georges Seurat</t>
  </si>
  <si>
    <t>Les Renardières</t>
  </si>
  <si>
    <t>V</t>
  </si>
  <si>
    <t>FONTENAY</t>
  </si>
  <si>
    <t>Les Ormeaux</t>
  </si>
  <si>
    <t>GARCHES</t>
  </si>
  <si>
    <t>Henri-Bergson</t>
  </si>
  <si>
    <t>Edouard-Vaillant *</t>
  </si>
  <si>
    <t>Guy-Moquet</t>
  </si>
  <si>
    <t>Pasteur *</t>
  </si>
  <si>
    <t>ISSY-LES-MX</t>
  </si>
  <si>
    <t>Henri-Matisse</t>
  </si>
  <si>
    <t>La Paix</t>
  </si>
  <si>
    <t>Victor-Hugo</t>
  </si>
  <si>
    <t>NCI</t>
  </si>
  <si>
    <t>LA GARENNE</t>
  </si>
  <si>
    <t>Les Vallées</t>
  </si>
  <si>
    <t>LE PLESSIS</t>
  </si>
  <si>
    <t>Cl. N. Ledoux</t>
  </si>
  <si>
    <t>LEVALLOIS</t>
  </si>
  <si>
    <t>Danton *</t>
  </si>
  <si>
    <t>Henri-Wallon</t>
  </si>
  <si>
    <t>Paul-Bert</t>
  </si>
  <si>
    <t>Bel Air</t>
  </si>
  <si>
    <t>J. M. Guyot</t>
  </si>
  <si>
    <t>Jean-Moulin *</t>
  </si>
  <si>
    <t>Rabelais</t>
  </si>
  <si>
    <t>Saint-Exupéry</t>
  </si>
  <si>
    <t>Haut-Mesnil</t>
  </si>
  <si>
    <t>Maurice-Genevoix</t>
  </si>
  <si>
    <t>Robert-Doisneau *</t>
  </si>
  <si>
    <t>André-Doucet *</t>
  </si>
  <si>
    <t>Jean-Perrin *</t>
  </si>
  <si>
    <t>Anatole France</t>
  </si>
  <si>
    <t>Les Chenevreux</t>
  </si>
  <si>
    <t>Paul-Eluard</t>
  </si>
  <si>
    <t>NEUILLY</t>
  </si>
  <si>
    <t>André-Maurois</t>
  </si>
  <si>
    <t>Théophile Gautier</t>
  </si>
  <si>
    <t>Pasteur</t>
  </si>
  <si>
    <t>Les Bouvets</t>
  </si>
  <si>
    <t>Maréchal Leclerc</t>
  </si>
  <si>
    <t>RUEIL</t>
  </si>
  <si>
    <t>Henri-Dunant</t>
  </si>
  <si>
    <t>Jules-Verne *</t>
  </si>
  <si>
    <t>Les Bons Raisins</t>
  </si>
  <si>
    <t>Les Martinets</t>
  </si>
  <si>
    <t>Malmaison</t>
  </si>
  <si>
    <t>Marcel-Pagnol</t>
  </si>
  <si>
    <t>E. Verhaeren</t>
  </si>
  <si>
    <t>Gounod</t>
  </si>
  <si>
    <t>Marie-Curie</t>
  </si>
  <si>
    <t>d'Etat</t>
  </si>
  <si>
    <t>Emile-Zola</t>
  </si>
  <si>
    <t>Henri-Sellier *</t>
  </si>
  <si>
    <t>Jean-Macé</t>
  </si>
  <si>
    <t>Michelet</t>
  </si>
  <si>
    <t>VAUCRESSON</t>
  </si>
  <si>
    <t>Yves du Manoir</t>
  </si>
  <si>
    <t>VILLE D' AVRAY</t>
  </si>
  <si>
    <t>La Font. du Roy</t>
  </si>
  <si>
    <t>VILLENEUVE</t>
  </si>
  <si>
    <t>Edouard-Manet</t>
  </si>
  <si>
    <t>Pompidou *</t>
  </si>
  <si>
    <t>TOTAL DEPARTEMENT</t>
  </si>
  <si>
    <t>*: dont 10 heures intégration élèves de SEGPA</t>
  </si>
  <si>
    <t>NB: Forfait  pour J.M. Guyot à Meudon.</t>
  </si>
  <si>
    <t>INSPECTION ACADEMIQUE</t>
  </si>
  <si>
    <t>DES HAUTS DE SEINE</t>
  </si>
  <si>
    <t xml:space="preserve"> DOTATION SEGPA RS07</t>
  </si>
  <si>
    <t>SEGPA</t>
  </si>
  <si>
    <t>HORAIRE REGLEM</t>
  </si>
  <si>
    <t>DHG SEGPA</t>
  </si>
  <si>
    <t>DHG COLLEGE</t>
  </si>
  <si>
    <t>structures financées</t>
  </si>
  <si>
    <t>champs professionnels</t>
  </si>
  <si>
    <t>Effectifs prévus</t>
  </si>
  <si>
    <t>3°</t>
  </si>
  <si>
    <t>FQ1</t>
  </si>
  <si>
    <t>FQ2</t>
  </si>
  <si>
    <t>A. FRANK</t>
  </si>
  <si>
    <t xml:space="preserve">1 structure 6/5+4+3  </t>
  </si>
  <si>
    <t>B+HAS</t>
  </si>
  <si>
    <t>A. MALRAUX</t>
  </si>
  <si>
    <t xml:space="preserve">1 structure générale (6+5+4+3) </t>
  </si>
  <si>
    <t>R. ROLLAND</t>
  </si>
  <si>
    <t>1 structure générale (6+5+4+3) +FQ1 (1 atelier) + FQ2 (1 atelier)</t>
  </si>
  <si>
    <t>H+HAS</t>
  </si>
  <si>
    <t>H</t>
  </si>
  <si>
    <t>P. LANDOWSKI</t>
  </si>
  <si>
    <t>J. RENOIR</t>
  </si>
  <si>
    <t>HAS+HAS</t>
  </si>
  <si>
    <t>BOURG-LA-REINE</t>
  </si>
  <si>
    <t>E. GALOIS</t>
  </si>
  <si>
    <t>P. ELUARD</t>
  </si>
  <si>
    <t>J. MACE</t>
  </si>
  <si>
    <t xml:space="preserve">COLOMBES </t>
  </si>
  <si>
    <t>H. DUNANT</t>
  </si>
  <si>
    <t>B+PAX</t>
  </si>
  <si>
    <t>G. POMPIDOU</t>
  </si>
  <si>
    <t>1 structure (6+5+4/3) + une 5°</t>
  </si>
  <si>
    <t>PAX</t>
  </si>
  <si>
    <t>L. PASTEUR</t>
  </si>
  <si>
    <t>E. VAILLANT</t>
  </si>
  <si>
    <t>HAS+PIB</t>
  </si>
  <si>
    <t>DANTON</t>
  </si>
  <si>
    <t xml:space="preserve">1 structure 4+3 </t>
  </si>
  <si>
    <t>J. MOULIN</t>
  </si>
  <si>
    <t>R. DOISNEAU</t>
  </si>
  <si>
    <t xml:space="preserve">1 structure générale (6+5+4+3) + une 3° </t>
  </si>
  <si>
    <t>A. DOUCET</t>
  </si>
  <si>
    <t>1 structure générale (6+5+4+3) + FQ1 + FQ2</t>
  </si>
  <si>
    <t>ATMFC</t>
  </si>
  <si>
    <t>J. PERRIN</t>
  </si>
  <si>
    <t>J. VERNE</t>
  </si>
  <si>
    <t>1 structure générale (6+5+4+3)</t>
  </si>
  <si>
    <t xml:space="preserve">SURESNES </t>
  </si>
  <si>
    <t>H. SELLIER</t>
  </si>
  <si>
    <t xml:space="preserve">1 structure générale (6+5+4+3)  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</si>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</sst>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b/>
      <i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5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1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J32" sqref="J32"/>
    </sheetView>
  </sheetViews>
  <sheetFormatPr defaultColWidth="11.421875" defaultRowHeight="12.75"/>
  <sheetData>
    <row r="1" spans="1:20" ht="12.75">
      <c r="A1" t="s">
        <v>0</v>
      </c>
      <c r="D1" s="1"/>
      <c r="E1" s="1"/>
      <c r="F1" s="1"/>
      <c r="G1" s="2"/>
      <c r="N1" s="3"/>
      <c r="O1" s="3"/>
      <c r="P1" s="3"/>
      <c r="Q1" s="4"/>
      <c r="R1" s="4"/>
      <c r="S1" s="4"/>
      <c r="T1" s="4"/>
    </row>
    <row r="2" ht="12.75">
      <c r="A2" t="s">
        <v>1</v>
      </c>
    </row>
    <row r="4" spans="1:13" ht="12.7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21" ht="12.75">
      <c r="A5" s="5"/>
      <c r="B5" s="5"/>
      <c r="C5" s="6"/>
      <c r="D5" s="7"/>
      <c r="E5" s="7"/>
      <c r="F5" s="8"/>
      <c r="G5" s="9"/>
      <c r="H5" s="3"/>
      <c r="I5" s="3"/>
      <c r="J5" s="3"/>
      <c r="K5" s="3"/>
      <c r="L5" s="10"/>
      <c r="M5" s="10"/>
      <c r="N5" s="10"/>
      <c r="O5" s="10"/>
      <c r="P5" s="10"/>
      <c r="Q5" s="10"/>
      <c r="R5" s="10"/>
      <c r="S5" s="10"/>
      <c r="T5" s="10"/>
      <c r="U5" s="8"/>
    </row>
    <row r="6" spans="1:21" ht="48">
      <c r="A6" s="11" t="s">
        <v>3</v>
      </c>
      <c r="B6" s="12" t="s">
        <v>4</v>
      </c>
      <c r="C6" s="11" t="s">
        <v>5</v>
      </c>
      <c r="D6" s="11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4" t="s">
        <v>14</v>
      </c>
      <c r="M6" s="14" t="s">
        <v>15</v>
      </c>
      <c r="N6" s="14" t="s">
        <v>16</v>
      </c>
      <c r="O6" s="13" t="s">
        <v>12</v>
      </c>
      <c r="P6" s="14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7"/>
    </row>
    <row r="7" spans="1:21" ht="12.75">
      <c r="A7" s="16" t="s">
        <v>22</v>
      </c>
      <c r="B7" s="16" t="s">
        <v>23</v>
      </c>
      <c r="C7" s="17" t="s">
        <v>24</v>
      </c>
      <c r="D7" s="16" t="s">
        <v>25</v>
      </c>
      <c r="E7" s="18">
        <v>1733.33</v>
      </c>
      <c r="F7" s="16">
        <v>1741</v>
      </c>
      <c r="G7" s="19">
        <v>1309</v>
      </c>
      <c r="H7" s="19">
        <v>1304</v>
      </c>
      <c r="I7" s="19">
        <f aca="true" t="shared" si="0" ref="I7:I25">H7-G7</f>
        <v>-5</v>
      </c>
      <c r="J7" s="19">
        <f aca="true" t="shared" si="1" ref="J7:K25">E7/G7</f>
        <v>1.3241634835752483</v>
      </c>
      <c r="K7" s="19">
        <f t="shared" si="1"/>
        <v>1.335122699386503</v>
      </c>
      <c r="L7" s="20">
        <v>1675</v>
      </c>
      <c r="M7" s="21">
        <v>1325</v>
      </c>
      <c r="N7" s="21">
        <f aca="true" t="shared" si="2" ref="N7:N25">M7-G7</f>
        <v>16</v>
      </c>
      <c r="O7" s="21">
        <f aca="true" t="shared" si="3" ref="O7:O59">L7/M7</f>
        <v>1.2641509433962264</v>
      </c>
      <c r="P7" s="22">
        <f aca="true" t="shared" si="4" ref="P7:P25">L7-E7</f>
        <v>-58.32999999999993</v>
      </c>
      <c r="Q7" s="16">
        <v>-25.3</v>
      </c>
      <c r="R7" s="23">
        <v>-21</v>
      </c>
      <c r="S7" s="16"/>
      <c r="T7" s="16">
        <v>-6</v>
      </c>
      <c r="U7" s="7"/>
    </row>
    <row r="8" spans="1:21" ht="12.75">
      <c r="A8" s="16" t="s">
        <v>26</v>
      </c>
      <c r="B8" s="16" t="s">
        <v>27</v>
      </c>
      <c r="C8" s="17" t="s">
        <v>28</v>
      </c>
      <c r="D8" s="16" t="s">
        <v>25</v>
      </c>
      <c r="E8" s="18">
        <v>1141.15</v>
      </c>
      <c r="F8" s="16">
        <v>1136</v>
      </c>
      <c r="G8" s="19">
        <v>593</v>
      </c>
      <c r="H8" s="19">
        <v>559</v>
      </c>
      <c r="I8" s="19">
        <f t="shared" si="0"/>
        <v>-34</v>
      </c>
      <c r="J8" s="19">
        <f t="shared" si="1"/>
        <v>1.9243676222596966</v>
      </c>
      <c r="K8" s="19">
        <f t="shared" si="1"/>
        <v>2.032200357781753</v>
      </c>
      <c r="L8" s="20">
        <v>1167.8</v>
      </c>
      <c r="M8" s="21">
        <v>618</v>
      </c>
      <c r="N8" s="21">
        <f t="shared" si="2"/>
        <v>25</v>
      </c>
      <c r="O8" s="21">
        <f t="shared" si="3"/>
        <v>1.8896440129449839</v>
      </c>
      <c r="P8" s="22">
        <f t="shared" si="4"/>
        <v>26.649999999999864</v>
      </c>
      <c r="Q8" s="16"/>
      <c r="R8" s="23">
        <v>0</v>
      </c>
      <c r="S8" s="16">
        <v>-6</v>
      </c>
      <c r="T8" s="16">
        <v>0</v>
      </c>
      <c r="U8" s="7"/>
    </row>
    <row r="9" spans="1:21" ht="12.75">
      <c r="A9" s="16" t="s">
        <v>29</v>
      </c>
      <c r="B9" s="16" t="s">
        <v>23</v>
      </c>
      <c r="C9" s="17" t="s">
        <v>30</v>
      </c>
      <c r="D9" s="16" t="s">
        <v>31</v>
      </c>
      <c r="E9" s="18">
        <v>1149.84</v>
      </c>
      <c r="F9" s="16">
        <v>1182</v>
      </c>
      <c r="G9" s="19">
        <v>952</v>
      </c>
      <c r="H9" s="19">
        <v>928</v>
      </c>
      <c r="I9" s="19">
        <f t="shared" si="0"/>
        <v>-24</v>
      </c>
      <c r="J9" s="19">
        <f t="shared" si="1"/>
        <v>1.2078151260504202</v>
      </c>
      <c r="K9" s="19">
        <f t="shared" si="1"/>
        <v>1.2737068965517242</v>
      </c>
      <c r="L9" s="20">
        <v>1171.52</v>
      </c>
      <c r="M9" s="21">
        <v>984</v>
      </c>
      <c r="N9" s="21">
        <f t="shared" si="2"/>
        <v>32</v>
      </c>
      <c r="O9" s="21">
        <f t="shared" si="3"/>
        <v>1.1905691056910568</v>
      </c>
      <c r="P9" s="22">
        <f t="shared" si="4"/>
        <v>21.680000000000064</v>
      </c>
      <c r="Q9" s="16"/>
      <c r="R9" s="23">
        <v>-13.5</v>
      </c>
      <c r="S9" s="16"/>
      <c r="T9" s="16">
        <v>-5.5</v>
      </c>
      <c r="U9" s="7"/>
    </row>
    <row r="10" spans="1:21" ht="12.75">
      <c r="A10" s="16" t="s">
        <v>32</v>
      </c>
      <c r="B10" s="16" t="s">
        <v>27</v>
      </c>
      <c r="C10" s="17" t="s">
        <v>33</v>
      </c>
      <c r="D10" s="16" t="s">
        <v>31</v>
      </c>
      <c r="E10" s="18">
        <v>1155.88</v>
      </c>
      <c r="F10" s="16">
        <v>1155</v>
      </c>
      <c r="G10" s="19">
        <v>584</v>
      </c>
      <c r="H10" s="19">
        <v>574</v>
      </c>
      <c r="I10" s="19">
        <f t="shared" si="0"/>
        <v>-10</v>
      </c>
      <c r="J10" s="19">
        <f t="shared" si="1"/>
        <v>1.979246575342466</v>
      </c>
      <c r="K10" s="19">
        <f t="shared" si="1"/>
        <v>2.0121951219512195</v>
      </c>
      <c r="L10" s="20">
        <v>1167.84</v>
      </c>
      <c r="M10" s="21">
        <v>573</v>
      </c>
      <c r="N10" s="21">
        <f t="shared" si="2"/>
        <v>-11</v>
      </c>
      <c r="O10" s="21">
        <f t="shared" si="3"/>
        <v>2.0381151832460733</v>
      </c>
      <c r="P10" s="22">
        <f t="shared" si="4"/>
        <v>11.959999999999809</v>
      </c>
      <c r="Q10" s="16"/>
      <c r="R10" s="23">
        <v>0</v>
      </c>
      <c r="S10" s="16"/>
      <c r="T10" s="16">
        <v>0</v>
      </c>
      <c r="U10" s="7"/>
    </row>
    <row r="11" spans="1:21" ht="12.75">
      <c r="A11" s="16" t="s">
        <v>34</v>
      </c>
      <c r="B11" s="16" t="s">
        <v>27</v>
      </c>
      <c r="C11" s="17" t="s">
        <v>35</v>
      </c>
      <c r="D11" s="16" t="s">
        <v>36</v>
      </c>
      <c r="E11" s="18">
        <v>774.71</v>
      </c>
      <c r="F11" s="16">
        <v>777</v>
      </c>
      <c r="G11" s="19">
        <v>345</v>
      </c>
      <c r="H11" s="19">
        <v>338</v>
      </c>
      <c r="I11" s="19">
        <f t="shared" si="0"/>
        <v>-7</v>
      </c>
      <c r="J11" s="19">
        <f t="shared" si="1"/>
        <v>2.245536231884058</v>
      </c>
      <c r="K11" s="19">
        <f t="shared" si="1"/>
        <v>2.298816568047337</v>
      </c>
      <c r="L11" s="20">
        <v>783.55</v>
      </c>
      <c r="M11" s="21">
        <v>368</v>
      </c>
      <c r="N11" s="21">
        <f t="shared" si="2"/>
        <v>23</v>
      </c>
      <c r="O11" s="21">
        <f t="shared" si="3"/>
        <v>2.129211956521739</v>
      </c>
      <c r="P11" s="22">
        <f t="shared" si="4"/>
        <v>8.839999999999918</v>
      </c>
      <c r="Q11" s="16"/>
      <c r="R11" s="23">
        <v>-1</v>
      </c>
      <c r="S11" s="16">
        <v>-3</v>
      </c>
      <c r="T11" s="16">
        <v>0</v>
      </c>
      <c r="U11" s="7"/>
    </row>
    <row r="12" spans="1:21" ht="12.75">
      <c r="A12" s="16" t="s">
        <v>37</v>
      </c>
      <c r="B12" s="16" t="s">
        <v>23</v>
      </c>
      <c r="C12" s="17" t="s">
        <v>38</v>
      </c>
      <c r="D12" s="16" t="s">
        <v>39</v>
      </c>
      <c r="E12" s="18">
        <v>1359.82</v>
      </c>
      <c r="F12" s="16">
        <v>1380</v>
      </c>
      <c r="G12" s="19">
        <v>1088</v>
      </c>
      <c r="H12" s="19">
        <v>1055</v>
      </c>
      <c r="I12" s="19">
        <f t="shared" si="0"/>
        <v>-33</v>
      </c>
      <c r="J12" s="19">
        <f t="shared" si="1"/>
        <v>1.2498345588235293</v>
      </c>
      <c r="K12" s="19">
        <f t="shared" si="1"/>
        <v>1.3080568720379147</v>
      </c>
      <c r="L12" s="20">
        <v>1316.82</v>
      </c>
      <c r="M12" s="21">
        <v>1056</v>
      </c>
      <c r="N12" s="21">
        <f t="shared" si="2"/>
        <v>-32</v>
      </c>
      <c r="O12" s="21">
        <f t="shared" si="3"/>
        <v>1.2469886363636362</v>
      </c>
      <c r="P12" s="22">
        <f t="shared" si="4"/>
        <v>-43</v>
      </c>
      <c r="Q12" s="16"/>
      <c r="R12" s="23">
        <v>-18.5</v>
      </c>
      <c r="S12" s="16"/>
      <c r="T12" s="16">
        <v>-5</v>
      </c>
      <c r="U12" s="7"/>
    </row>
    <row r="13" spans="1:21" ht="12.75">
      <c r="A13" s="16" t="s">
        <v>40</v>
      </c>
      <c r="B13" s="16" t="s">
        <v>27</v>
      </c>
      <c r="C13" s="17" t="s">
        <v>41</v>
      </c>
      <c r="D13" s="16" t="s">
        <v>39</v>
      </c>
      <c r="E13" s="18">
        <v>724.2</v>
      </c>
      <c r="F13" s="16">
        <v>723.5</v>
      </c>
      <c r="G13" s="19">
        <v>414</v>
      </c>
      <c r="H13" s="19">
        <v>404</v>
      </c>
      <c r="I13" s="19">
        <f t="shared" si="0"/>
        <v>-10</v>
      </c>
      <c r="J13" s="19">
        <f t="shared" si="1"/>
        <v>1.7492753623188406</v>
      </c>
      <c r="K13" s="19">
        <f t="shared" si="1"/>
        <v>1.7908415841584158</v>
      </c>
      <c r="L13" s="20">
        <v>698.75</v>
      </c>
      <c r="M13" s="21">
        <v>409</v>
      </c>
      <c r="N13" s="21">
        <f t="shared" si="2"/>
        <v>-5</v>
      </c>
      <c r="O13" s="21">
        <f t="shared" si="3"/>
        <v>1.7084352078239609</v>
      </c>
      <c r="P13" s="22">
        <f t="shared" si="4"/>
        <v>-25.450000000000045</v>
      </c>
      <c r="Q13" s="16"/>
      <c r="R13" s="23">
        <v>0</v>
      </c>
      <c r="S13" s="16">
        <v>-3</v>
      </c>
      <c r="T13" s="16">
        <v>0</v>
      </c>
      <c r="U13" s="7"/>
    </row>
    <row r="14" spans="1:21" ht="12.75">
      <c r="A14" s="16" t="s">
        <v>42</v>
      </c>
      <c r="B14" s="16" t="s">
        <v>23</v>
      </c>
      <c r="C14" s="17" t="s">
        <v>43</v>
      </c>
      <c r="D14" s="16" t="s">
        <v>44</v>
      </c>
      <c r="E14" s="18">
        <v>1776.93</v>
      </c>
      <c r="F14" s="16">
        <v>1776</v>
      </c>
      <c r="G14" s="19">
        <v>1210</v>
      </c>
      <c r="H14" s="19">
        <v>1170</v>
      </c>
      <c r="I14" s="19">
        <f t="shared" si="0"/>
        <v>-40</v>
      </c>
      <c r="J14" s="19">
        <f t="shared" si="1"/>
        <v>1.4685371900826447</v>
      </c>
      <c r="K14" s="19">
        <f t="shared" si="1"/>
        <v>1.5179487179487179</v>
      </c>
      <c r="L14" s="20">
        <v>1617.52</v>
      </c>
      <c r="M14" s="21">
        <v>1101</v>
      </c>
      <c r="N14" s="21">
        <f t="shared" si="2"/>
        <v>-109</v>
      </c>
      <c r="O14" s="21">
        <f t="shared" si="3"/>
        <v>1.4691371480472297</v>
      </c>
      <c r="P14" s="22">
        <f t="shared" si="4"/>
        <v>-159.41000000000008</v>
      </c>
      <c r="Q14" s="16"/>
      <c r="R14" s="23">
        <v>-17.5</v>
      </c>
      <c r="S14" s="16">
        <v>-3</v>
      </c>
      <c r="T14" s="16">
        <v>-4</v>
      </c>
      <c r="U14" s="7"/>
    </row>
    <row r="15" spans="1:21" ht="12.75">
      <c r="A15" s="16" t="s">
        <v>45</v>
      </c>
      <c r="B15" s="16" t="s">
        <v>46</v>
      </c>
      <c r="C15" s="17" t="s">
        <v>47</v>
      </c>
      <c r="D15" s="16" t="s">
        <v>44</v>
      </c>
      <c r="E15" s="18">
        <v>1304.4</v>
      </c>
      <c r="F15" s="16">
        <v>1316</v>
      </c>
      <c r="G15" s="19">
        <v>731</v>
      </c>
      <c r="H15" s="19">
        <v>744</v>
      </c>
      <c r="I15" s="19">
        <f t="shared" si="0"/>
        <v>13</v>
      </c>
      <c r="J15" s="19">
        <f t="shared" si="1"/>
        <v>1.784404924760602</v>
      </c>
      <c r="K15" s="19">
        <f t="shared" si="1"/>
        <v>1.7688172043010753</v>
      </c>
      <c r="L15" s="20">
        <v>1316.95</v>
      </c>
      <c r="M15" s="21">
        <v>788</v>
      </c>
      <c r="N15" s="21">
        <f t="shared" si="2"/>
        <v>57</v>
      </c>
      <c r="O15" s="21">
        <f t="shared" si="3"/>
        <v>1.671256345177665</v>
      </c>
      <c r="P15" s="22">
        <f t="shared" si="4"/>
        <v>12.549999999999955</v>
      </c>
      <c r="Q15" s="16"/>
      <c r="R15" s="23">
        <v>-2</v>
      </c>
      <c r="S15" s="16">
        <v>-3</v>
      </c>
      <c r="T15" s="16">
        <v>-2</v>
      </c>
      <c r="U15" s="7"/>
    </row>
    <row r="16" spans="1:21" ht="12.75">
      <c r="A16" s="16" t="s">
        <v>48</v>
      </c>
      <c r="B16" s="16" t="s">
        <v>23</v>
      </c>
      <c r="C16" s="17" t="s">
        <v>49</v>
      </c>
      <c r="D16" s="16" t="s">
        <v>50</v>
      </c>
      <c r="E16" s="18">
        <v>1120.01</v>
      </c>
      <c r="F16" s="16">
        <v>1124</v>
      </c>
      <c r="G16" s="19">
        <v>797</v>
      </c>
      <c r="H16" s="19">
        <v>751</v>
      </c>
      <c r="I16" s="19">
        <f t="shared" si="0"/>
        <v>-46</v>
      </c>
      <c r="J16" s="19">
        <f t="shared" si="1"/>
        <v>1.4052823086574655</v>
      </c>
      <c r="K16" s="19">
        <f t="shared" si="1"/>
        <v>1.496671105193076</v>
      </c>
      <c r="L16" s="20">
        <v>1078.44</v>
      </c>
      <c r="M16" s="21">
        <v>756</v>
      </c>
      <c r="N16" s="21">
        <f t="shared" si="2"/>
        <v>-41</v>
      </c>
      <c r="O16" s="21">
        <f t="shared" si="3"/>
        <v>1.4265079365079365</v>
      </c>
      <c r="P16" s="22">
        <f t="shared" si="4"/>
        <v>-41.569999999999936</v>
      </c>
      <c r="Q16" s="16"/>
      <c r="R16" s="23">
        <v>-17</v>
      </c>
      <c r="S16" s="16"/>
      <c r="T16" s="16">
        <v>-6</v>
      </c>
      <c r="U16" s="7"/>
    </row>
    <row r="17" spans="1:21" ht="12.75">
      <c r="A17" s="16" t="s">
        <v>51</v>
      </c>
      <c r="B17" s="16" t="s">
        <v>46</v>
      </c>
      <c r="C17" s="17" t="s">
        <v>52</v>
      </c>
      <c r="D17" s="16" t="s">
        <v>50</v>
      </c>
      <c r="E17" s="18">
        <v>2396.58</v>
      </c>
      <c r="F17" s="16">
        <v>2365</v>
      </c>
      <c r="G17" s="19">
        <v>1154</v>
      </c>
      <c r="H17" s="19">
        <v>1130</v>
      </c>
      <c r="I17" s="19">
        <f t="shared" si="0"/>
        <v>-24</v>
      </c>
      <c r="J17" s="19">
        <f t="shared" si="1"/>
        <v>2.0767590987868285</v>
      </c>
      <c r="K17" s="19">
        <f t="shared" si="1"/>
        <v>2.0929203539823007</v>
      </c>
      <c r="L17" s="20">
        <v>2356.61</v>
      </c>
      <c r="M17" s="21">
        <v>1154</v>
      </c>
      <c r="N17" s="21">
        <f t="shared" si="2"/>
        <v>0</v>
      </c>
      <c r="O17" s="21">
        <f t="shared" si="3"/>
        <v>2.0421230502599657</v>
      </c>
      <c r="P17" s="22">
        <f t="shared" si="4"/>
        <v>-39.9699999999998</v>
      </c>
      <c r="Q17" s="16"/>
      <c r="R17" s="23">
        <v>-72</v>
      </c>
      <c r="S17" s="16">
        <v>-3</v>
      </c>
      <c r="T17" s="16">
        <v>-5</v>
      </c>
      <c r="U17" s="7"/>
    </row>
    <row r="18" spans="1:21" ht="12.75">
      <c r="A18" s="16" t="s">
        <v>53</v>
      </c>
      <c r="B18" s="16" t="s">
        <v>23</v>
      </c>
      <c r="C18" s="17" t="s">
        <v>28</v>
      </c>
      <c r="D18" s="16" t="s">
        <v>54</v>
      </c>
      <c r="E18" s="18">
        <v>1493.87</v>
      </c>
      <c r="F18" s="16">
        <v>1493</v>
      </c>
      <c r="G18" s="19">
        <v>1221</v>
      </c>
      <c r="H18" s="19">
        <v>1233</v>
      </c>
      <c r="I18" s="19">
        <f t="shared" si="0"/>
        <v>12</v>
      </c>
      <c r="J18" s="19">
        <f t="shared" si="1"/>
        <v>1.2234807534807535</v>
      </c>
      <c r="K18" s="19">
        <f t="shared" si="1"/>
        <v>1.210867802108678</v>
      </c>
      <c r="L18" s="20">
        <v>1460.11</v>
      </c>
      <c r="M18" s="21">
        <v>1221</v>
      </c>
      <c r="N18" s="21">
        <f t="shared" si="2"/>
        <v>0</v>
      </c>
      <c r="O18" s="21">
        <f t="shared" si="3"/>
        <v>1.1958312858312858</v>
      </c>
      <c r="P18" s="22">
        <f t="shared" si="4"/>
        <v>-33.75999999999999</v>
      </c>
      <c r="Q18" s="16"/>
      <c r="R18" s="23">
        <v>-26.5</v>
      </c>
      <c r="S18" s="16"/>
      <c r="T18" s="16">
        <v>-6</v>
      </c>
      <c r="U18" s="7"/>
    </row>
    <row r="19" spans="1:21" ht="12.75">
      <c r="A19" s="16" t="s">
        <v>55</v>
      </c>
      <c r="B19" s="16" t="s">
        <v>46</v>
      </c>
      <c r="C19" s="17" t="s">
        <v>56</v>
      </c>
      <c r="D19" s="16" t="s">
        <v>57</v>
      </c>
      <c r="E19" s="18">
        <v>2241.9</v>
      </c>
      <c r="F19" s="16">
        <v>2266</v>
      </c>
      <c r="G19" s="19">
        <v>1126</v>
      </c>
      <c r="H19" s="19">
        <v>1090</v>
      </c>
      <c r="I19" s="19">
        <f t="shared" si="0"/>
        <v>-36</v>
      </c>
      <c r="J19" s="19">
        <f t="shared" si="1"/>
        <v>1.9910301953818828</v>
      </c>
      <c r="K19" s="19">
        <f t="shared" si="1"/>
        <v>2.078899082568807</v>
      </c>
      <c r="L19" s="20">
        <v>2184.14</v>
      </c>
      <c r="M19" s="21">
        <v>1137</v>
      </c>
      <c r="N19" s="21">
        <f t="shared" si="2"/>
        <v>11</v>
      </c>
      <c r="O19" s="21">
        <f t="shared" si="3"/>
        <v>1.9209674582233949</v>
      </c>
      <c r="P19" s="22">
        <f t="shared" si="4"/>
        <v>-57.76000000000022</v>
      </c>
      <c r="Q19" s="16">
        <v>-4.4</v>
      </c>
      <c r="R19" s="23">
        <v>-28</v>
      </c>
      <c r="S19" s="16"/>
      <c r="T19" s="16">
        <v>-6</v>
      </c>
      <c r="U19" s="7"/>
    </row>
    <row r="20" spans="1:21" ht="12.75">
      <c r="A20" s="16" t="s">
        <v>58</v>
      </c>
      <c r="B20" s="16" t="s">
        <v>46</v>
      </c>
      <c r="C20" s="17" t="s">
        <v>59</v>
      </c>
      <c r="D20" s="16" t="s">
        <v>57</v>
      </c>
      <c r="E20" s="18">
        <v>2808.84</v>
      </c>
      <c r="F20" s="16">
        <v>2808</v>
      </c>
      <c r="G20" s="19">
        <v>1438</v>
      </c>
      <c r="H20" s="19">
        <v>1613</v>
      </c>
      <c r="I20" s="19">
        <f t="shared" si="0"/>
        <v>175</v>
      </c>
      <c r="J20" s="19">
        <f t="shared" si="1"/>
        <v>1.9532962447844229</v>
      </c>
      <c r="K20" s="19">
        <f t="shared" si="1"/>
        <v>1.74085554866708</v>
      </c>
      <c r="L20" s="20">
        <v>2741</v>
      </c>
      <c r="M20" s="21">
        <v>1405</v>
      </c>
      <c r="N20" s="21">
        <f t="shared" si="2"/>
        <v>-33</v>
      </c>
      <c r="O20" s="21">
        <f t="shared" si="3"/>
        <v>1.9508896797153026</v>
      </c>
      <c r="P20" s="22">
        <f t="shared" si="4"/>
        <v>-67.84000000000015</v>
      </c>
      <c r="Q20" s="16"/>
      <c r="R20" s="23">
        <v>-18</v>
      </c>
      <c r="S20" s="16">
        <v>-3</v>
      </c>
      <c r="T20" s="16">
        <v>-6</v>
      </c>
      <c r="U20" s="7"/>
    </row>
    <row r="21" spans="1:21" ht="12.75">
      <c r="A21" s="16" t="s">
        <v>60</v>
      </c>
      <c r="B21" s="16" t="s">
        <v>23</v>
      </c>
      <c r="C21" s="17" t="s">
        <v>61</v>
      </c>
      <c r="D21" s="16" t="s">
        <v>62</v>
      </c>
      <c r="E21" s="18">
        <v>1834.54</v>
      </c>
      <c r="F21" s="16">
        <v>1861.9</v>
      </c>
      <c r="G21" s="19">
        <v>1173</v>
      </c>
      <c r="H21" s="19">
        <v>1196</v>
      </c>
      <c r="I21" s="19">
        <f t="shared" si="0"/>
        <v>23</v>
      </c>
      <c r="J21" s="19">
        <f t="shared" si="1"/>
        <v>1.5639727195225916</v>
      </c>
      <c r="K21" s="19">
        <f t="shared" si="1"/>
        <v>1.5567725752508361</v>
      </c>
      <c r="L21" s="20">
        <v>1794</v>
      </c>
      <c r="M21" s="21">
        <v>1125</v>
      </c>
      <c r="N21" s="21">
        <f t="shared" si="2"/>
        <v>-48</v>
      </c>
      <c r="O21" s="21">
        <f t="shared" si="3"/>
        <v>1.5946666666666667</v>
      </c>
      <c r="P21" s="22">
        <f t="shared" si="4"/>
        <v>-40.539999999999964</v>
      </c>
      <c r="Q21" s="16"/>
      <c r="R21" s="23">
        <v>-27</v>
      </c>
      <c r="S21" s="16">
        <v>-3</v>
      </c>
      <c r="T21" s="16">
        <v>-6</v>
      </c>
      <c r="U21" s="7"/>
    </row>
    <row r="22" spans="1:21" ht="12.75">
      <c r="A22" s="16" t="s">
        <v>63</v>
      </c>
      <c r="B22" s="16" t="s">
        <v>27</v>
      </c>
      <c r="C22" s="17" t="s">
        <v>64</v>
      </c>
      <c r="D22" s="16" t="s">
        <v>62</v>
      </c>
      <c r="E22" s="18">
        <v>1167.73</v>
      </c>
      <c r="F22" s="16">
        <v>1161</v>
      </c>
      <c r="G22" s="19">
        <v>456</v>
      </c>
      <c r="H22" s="19">
        <v>423</v>
      </c>
      <c r="I22" s="19">
        <f t="shared" si="0"/>
        <v>-33</v>
      </c>
      <c r="J22" s="19">
        <f t="shared" si="1"/>
        <v>2.560811403508772</v>
      </c>
      <c r="K22" s="19">
        <f t="shared" si="1"/>
        <v>2.74468085106383</v>
      </c>
      <c r="L22" s="20">
        <v>1184.42</v>
      </c>
      <c r="M22" s="21">
        <v>436</v>
      </c>
      <c r="N22" s="21">
        <f t="shared" si="2"/>
        <v>-20</v>
      </c>
      <c r="O22" s="21">
        <f t="shared" si="3"/>
        <v>2.716559633027523</v>
      </c>
      <c r="P22" s="22">
        <f t="shared" si="4"/>
        <v>16.690000000000055</v>
      </c>
      <c r="Q22" s="16"/>
      <c r="R22" s="23">
        <v>0</v>
      </c>
      <c r="S22" s="16">
        <v>-3</v>
      </c>
      <c r="T22" s="16">
        <v>0</v>
      </c>
      <c r="U22" s="7"/>
    </row>
    <row r="23" spans="1:21" ht="12.75">
      <c r="A23" s="16" t="s">
        <v>65</v>
      </c>
      <c r="B23" s="16" t="s">
        <v>46</v>
      </c>
      <c r="C23" s="17" t="s">
        <v>66</v>
      </c>
      <c r="D23" s="16" t="s">
        <v>62</v>
      </c>
      <c r="E23" s="18">
        <v>1058.68</v>
      </c>
      <c r="F23" s="16">
        <v>1072</v>
      </c>
      <c r="G23" s="19">
        <v>455</v>
      </c>
      <c r="H23" s="19">
        <v>447</v>
      </c>
      <c r="I23" s="19">
        <f t="shared" si="0"/>
        <v>-8</v>
      </c>
      <c r="J23" s="19">
        <f t="shared" si="1"/>
        <v>2.326769230769231</v>
      </c>
      <c r="K23" s="19">
        <f t="shared" si="1"/>
        <v>2.3982102908277403</v>
      </c>
      <c r="L23" s="20">
        <v>1039</v>
      </c>
      <c r="M23" s="21">
        <v>456</v>
      </c>
      <c r="N23" s="21">
        <f t="shared" si="2"/>
        <v>1</v>
      </c>
      <c r="O23" s="21">
        <f t="shared" si="3"/>
        <v>2.2785087719298245</v>
      </c>
      <c r="P23" s="22">
        <f t="shared" si="4"/>
        <v>-19.680000000000064</v>
      </c>
      <c r="Q23" s="16"/>
      <c r="R23" s="23">
        <v>0</v>
      </c>
      <c r="S23" s="16"/>
      <c r="T23" s="16">
        <v>-3</v>
      </c>
      <c r="U23" s="7"/>
    </row>
    <row r="24" spans="1:21" ht="12.75">
      <c r="A24" s="16" t="s">
        <v>67</v>
      </c>
      <c r="B24" s="16" t="s">
        <v>23</v>
      </c>
      <c r="C24" s="17" t="s">
        <v>68</v>
      </c>
      <c r="D24" s="16" t="s">
        <v>69</v>
      </c>
      <c r="E24" s="18">
        <v>1701</v>
      </c>
      <c r="F24" s="16">
        <v>1702</v>
      </c>
      <c r="G24" s="19">
        <v>1307</v>
      </c>
      <c r="H24" s="19">
        <v>1286</v>
      </c>
      <c r="I24" s="19">
        <f t="shared" si="0"/>
        <v>-21</v>
      </c>
      <c r="J24" s="19">
        <f t="shared" si="1"/>
        <v>1.3014537107880644</v>
      </c>
      <c r="K24" s="19">
        <f t="shared" si="1"/>
        <v>1.32348367029549</v>
      </c>
      <c r="L24" s="20">
        <v>1605.07</v>
      </c>
      <c r="M24" s="21">
        <v>1227</v>
      </c>
      <c r="N24" s="21">
        <f t="shared" si="2"/>
        <v>-80</v>
      </c>
      <c r="O24" s="21">
        <f t="shared" si="3"/>
        <v>1.308125509372453</v>
      </c>
      <c r="P24" s="22">
        <f t="shared" si="4"/>
        <v>-95.93000000000006</v>
      </c>
      <c r="Q24" s="16"/>
      <c r="R24" s="23">
        <v>-27</v>
      </c>
      <c r="S24" s="16"/>
      <c r="T24" s="16">
        <v>-7</v>
      </c>
      <c r="U24" s="7"/>
    </row>
    <row r="25" spans="1:21" ht="12.75">
      <c r="A25" s="16" t="s">
        <v>70</v>
      </c>
      <c r="B25" s="16" t="s">
        <v>27</v>
      </c>
      <c r="C25" s="17" t="s">
        <v>71</v>
      </c>
      <c r="D25" s="16" t="s">
        <v>69</v>
      </c>
      <c r="E25" s="18">
        <v>801.65</v>
      </c>
      <c r="F25" s="16">
        <v>801</v>
      </c>
      <c r="G25" s="19">
        <v>513</v>
      </c>
      <c r="H25" s="19">
        <v>537</v>
      </c>
      <c r="I25" s="19">
        <f t="shared" si="0"/>
        <v>24</v>
      </c>
      <c r="J25" s="19">
        <f t="shared" si="1"/>
        <v>1.5626705653021442</v>
      </c>
      <c r="K25" s="19">
        <f t="shared" si="1"/>
        <v>1.4916201117318435</v>
      </c>
      <c r="L25" s="20">
        <v>854.95</v>
      </c>
      <c r="M25" s="21">
        <v>549</v>
      </c>
      <c r="N25" s="21">
        <f t="shared" si="2"/>
        <v>36</v>
      </c>
      <c r="O25" s="21">
        <f t="shared" si="3"/>
        <v>1.5572859744990892</v>
      </c>
      <c r="P25" s="22">
        <f t="shared" si="4"/>
        <v>53.30000000000007</v>
      </c>
      <c r="Q25" s="16"/>
      <c r="R25" s="23">
        <v>0</v>
      </c>
      <c r="S25" s="16">
        <v>-3</v>
      </c>
      <c r="T25" s="16">
        <v>0</v>
      </c>
      <c r="U25" s="7"/>
    </row>
    <row r="26" spans="1:21" ht="12.75">
      <c r="A26" s="16" t="s">
        <v>72</v>
      </c>
      <c r="B26" s="16" t="s">
        <v>23</v>
      </c>
      <c r="C26" s="17" t="s">
        <v>73</v>
      </c>
      <c r="D26" s="16" t="s">
        <v>69</v>
      </c>
      <c r="E26" s="18"/>
      <c r="F26" s="16"/>
      <c r="G26" s="19"/>
      <c r="H26" s="19"/>
      <c r="I26" s="19"/>
      <c r="J26" s="19"/>
      <c r="K26" s="19"/>
      <c r="L26" s="20">
        <v>145.5</v>
      </c>
      <c r="M26" s="21">
        <v>120</v>
      </c>
      <c r="N26" s="21"/>
      <c r="O26" s="21">
        <f t="shared" si="3"/>
        <v>1.2125</v>
      </c>
      <c r="P26" s="22"/>
      <c r="Q26" s="16"/>
      <c r="R26" s="23"/>
      <c r="S26" s="16"/>
      <c r="T26" s="16"/>
      <c r="U26" s="7"/>
    </row>
    <row r="27" spans="1:21" ht="12.75">
      <c r="A27" s="16" t="s">
        <v>74</v>
      </c>
      <c r="B27" s="16" t="s">
        <v>46</v>
      </c>
      <c r="C27" s="17" t="s">
        <v>75</v>
      </c>
      <c r="D27" s="16" t="s">
        <v>76</v>
      </c>
      <c r="E27" s="18">
        <v>1842.93</v>
      </c>
      <c r="F27" s="16">
        <v>1852.5</v>
      </c>
      <c r="G27" s="19">
        <v>899</v>
      </c>
      <c r="H27" s="19">
        <v>827</v>
      </c>
      <c r="I27" s="19">
        <f aca="true" t="shared" si="5" ref="I27:I59">H27-G27</f>
        <v>-72</v>
      </c>
      <c r="J27" s="19">
        <f aca="true" t="shared" si="6" ref="J27:K59">E27/G27</f>
        <v>2.0499777530589545</v>
      </c>
      <c r="K27" s="19">
        <f t="shared" si="6"/>
        <v>2.240024183796856</v>
      </c>
      <c r="L27" s="20">
        <v>1821</v>
      </c>
      <c r="M27" s="21">
        <v>890</v>
      </c>
      <c r="N27" s="21">
        <f aca="true" t="shared" si="7" ref="N27:N59">M27-G27</f>
        <v>-9</v>
      </c>
      <c r="O27" s="21">
        <f t="shared" si="3"/>
        <v>2.046067415730337</v>
      </c>
      <c r="P27" s="22">
        <f aca="true" t="shared" si="8" ref="P27:P59">L27-E27</f>
        <v>-21.930000000000064</v>
      </c>
      <c r="Q27" s="16"/>
      <c r="R27" s="23">
        <v>-17</v>
      </c>
      <c r="S27" s="16">
        <v>-3</v>
      </c>
      <c r="T27" s="16">
        <v>-6</v>
      </c>
      <c r="U27" s="7"/>
    </row>
    <row r="28" spans="1:21" ht="12.75">
      <c r="A28" s="16" t="s">
        <v>77</v>
      </c>
      <c r="B28" s="16" t="s">
        <v>46</v>
      </c>
      <c r="C28" s="17" t="s">
        <v>78</v>
      </c>
      <c r="D28" s="16" t="s">
        <v>79</v>
      </c>
      <c r="E28" s="18">
        <v>1437.18</v>
      </c>
      <c r="F28" s="16">
        <v>1441</v>
      </c>
      <c r="G28" s="19">
        <v>952</v>
      </c>
      <c r="H28" s="19">
        <v>898</v>
      </c>
      <c r="I28" s="19">
        <f t="shared" si="5"/>
        <v>-54</v>
      </c>
      <c r="J28" s="19">
        <f t="shared" si="6"/>
        <v>1.5096428571428573</v>
      </c>
      <c r="K28" s="19">
        <f t="shared" si="6"/>
        <v>1.6046770601336302</v>
      </c>
      <c r="L28" s="20">
        <v>1392.69</v>
      </c>
      <c r="M28" s="21">
        <v>928</v>
      </c>
      <c r="N28" s="21">
        <f t="shared" si="7"/>
        <v>-24</v>
      </c>
      <c r="O28" s="21">
        <f t="shared" si="3"/>
        <v>1.5007435344827587</v>
      </c>
      <c r="P28" s="22">
        <f t="shared" si="8"/>
        <v>-44.49000000000001</v>
      </c>
      <c r="Q28" s="16"/>
      <c r="R28" s="23">
        <v>-8</v>
      </c>
      <c r="S28" s="16">
        <v>-6</v>
      </c>
      <c r="T28" s="16">
        <v>-3</v>
      </c>
      <c r="U28" s="7"/>
    </row>
    <row r="29" spans="1:21" ht="12.75">
      <c r="A29" s="16" t="s">
        <v>80</v>
      </c>
      <c r="B29" s="16" t="s">
        <v>27</v>
      </c>
      <c r="C29" s="17" t="s">
        <v>81</v>
      </c>
      <c r="D29" s="16" t="s">
        <v>82</v>
      </c>
      <c r="E29" s="18">
        <v>1335.25</v>
      </c>
      <c r="F29" s="16">
        <v>1381</v>
      </c>
      <c r="G29" s="19">
        <v>719</v>
      </c>
      <c r="H29" s="19">
        <v>690</v>
      </c>
      <c r="I29" s="19">
        <f t="shared" si="5"/>
        <v>-29</v>
      </c>
      <c r="J29" s="19">
        <f t="shared" si="6"/>
        <v>1.8570931849791377</v>
      </c>
      <c r="K29" s="19">
        <f t="shared" si="6"/>
        <v>2.0014492753623188</v>
      </c>
      <c r="L29" s="20">
        <v>1266.12</v>
      </c>
      <c r="M29" s="21">
        <v>670</v>
      </c>
      <c r="N29" s="21">
        <f t="shared" si="7"/>
        <v>-49</v>
      </c>
      <c r="O29" s="21">
        <f t="shared" si="3"/>
        <v>1.8897313432835818</v>
      </c>
      <c r="P29" s="22">
        <f t="shared" si="8"/>
        <v>-69.13000000000011</v>
      </c>
      <c r="Q29" s="16"/>
      <c r="R29" s="23">
        <v>0</v>
      </c>
      <c r="S29" s="16">
        <v>-6</v>
      </c>
      <c r="T29" s="16">
        <v>0</v>
      </c>
      <c r="U29" s="7"/>
    </row>
    <row r="30" spans="1:21" ht="12.75">
      <c r="A30" s="16" t="s">
        <v>83</v>
      </c>
      <c r="B30" s="16" t="s">
        <v>46</v>
      </c>
      <c r="C30" s="17" t="s">
        <v>84</v>
      </c>
      <c r="D30" s="16" t="s">
        <v>85</v>
      </c>
      <c r="E30" s="18">
        <v>777.08</v>
      </c>
      <c r="F30" s="16">
        <v>784.6</v>
      </c>
      <c r="G30" s="19">
        <v>478</v>
      </c>
      <c r="H30" s="19">
        <v>466</v>
      </c>
      <c r="I30" s="19">
        <f t="shared" si="5"/>
        <v>-12</v>
      </c>
      <c r="J30" s="19">
        <f t="shared" si="6"/>
        <v>1.6256903765690378</v>
      </c>
      <c r="K30" s="19">
        <f t="shared" si="6"/>
        <v>1.6836909871244636</v>
      </c>
      <c r="L30" s="20">
        <v>750.29</v>
      </c>
      <c r="M30" s="21">
        <v>462</v>
      </c>
      <c r="N30" s="21">
        <f t="shared" si="7"/>
        <v>-16</v>
      </c>
      <c r="O30" s="21">
        <f t="shared" si="3"/>
        <v>1.624004329004329</v>
      </c>
      <c r="P30" s="22">
        <f t="shared" si="8"/>
        <v>-26.790000000000077</v>
      </c>
      <c r="Q30" s="16"/>
      <c r="R30" s="23">
        <v>-6</v>
      </c>
      <c r="S30" s="16">
        <v>-2</v>
      </c>
      <c r="T30" s="16">
        <v>-3</v>
      </c>
      <c r="U30" s="7"/>
    </row>
    <row r="31" spans="1:21" ht="12.75">
      <c r="A31" s="16" t="s">
        <v>86</v>
      </c>
      <c r="B31" s="16" t="s">
        <v>46</v>
      </c>
      <c r="C31" s="17" t="s">
        <v>35</v>
      </c>
      <c r="D31" s="16" t="s">
        <v>87</v>
      </c>
      <c r="E31" s="18">
        <v>2817.71</v>
      </c>
      <c r="F31" s="16">
        <v>2824</v>
      </c>
      <c r="G31" s="19">
        <v>1746</v>
      </c>
      <c r="H31" s="19">
        <v>1712</v>
      </c>
      <c r="I31" s="19">
        <f t="shared" si="5"/>
        <v>-34</v>
      </c>
      <c r="J31" s="19">
        <f t="shared" si="6"/>
        <v>1.6138087056128294</v>
      </c>
      <c r="K31" s="19">
        <f t="shared" si="6"/>
        <v>1.6495327102803738</v>
      </c>
      <c r="L31" s="20">
        <v>2714.02</v>
      </c>
      <c r="M31" s="21">
        <v>1678</v>
      </c>
      <c r="N31" s="21">
        <f t="shared" si="7"/>
        <v>-68</v>
      </c>
      <c r="O31" s="21">
        <f t="shared" si="3"/>
        <v>1.6174135876042908</v>
      </c>
      <c r="P31" s="22">
        <f t="shared" si="8"/>
        <v>-103.69000000000005</v>
      </c>
      <c r="Q31" s="16"/>
      <c r="R31" s="23">
        <v>-28</v>
      </c>
      <c r="S31" s="16">
        <v>-3</v>
      </c>
      <c r="T31" s="16">
        <v>-6</v>
      </c>
      <c r="U31" s="7"/>
    </row>
    <row r="32" spans="1:21" ht="12.75">
      <c r="A32" s="16" t="s">
        <v>88</v>
      </c>
      <c r="B32" s="16" t="s">
        <v>27</v>
      </c>
      <c r="C32" s="17" t="s">
        <v>89</v>
      </c>
      <c r="D32" s="16" t="s">
        <v>90</v>
      </c>
      <c r="E32" s="18">
        <v>770.64</v>
      </c>
      <c r="F32" s="16">
        <v>752</v>
      </c>
      <c r="G32" s="19">
        <v>323</v>
      </c>
      <c r="H32" s="19">
        <v>265</v>
      </c>
      <c r="I32" s="19">
        <f t="shared" si="5"/>
        <v>-58</v>
      </c>
      <c r="J32" s="19">
        <f t="shared" si="6"/>
        <v>2.3858823529411763</v>
      </c>
      <c r="K32" s="19">
        <f t="shared" si="6"/>
        <v>2.8377358490566036</v>
      </c>
      <c r="L32" s="20">
        <v>691.48</v>
      </c>
      <c r="M32" s="21">
        <v>280</v>
      </c>
      <c r="N32" s="21">
        <f t="shared" si="7"/>
        <v>-43</v>
      </c>
      <c r="O32" s="21">
        <f t="shared" si="3"/>
        <v>2.4695714285714288</v>
      </c>
      <c r="P32" s="22">
        <f t="shared" si="8"/>
        <v>-79.15999999999997</v>
      </c>
      <c r="Q32" s="16"/>
      <c r="R32" s="23">
        <v>0</v>
      </c>
      <c r="S32" s="16">
        <v>-3</v>
      </c>
      <c r="T32" s="16">
        <v>0</v>
      </c>
      <c r="U32" s="7"/>
    </row>
    <row r="33" spans="1:21" ht="12.75">
      <c r="A33" s="16" t="s">
        <v>91</v>
      </c>
      <c r="B33" s="16" t="s">
        <v>23</v>
      </c>
      <c r="C33" s="17" t="s">
        <v>92</v>
      </c>
      <c r="D33" s="16" t="s">
        <v>93</v>
      </c>
      <c r="E33" s="18">
        <v>1081.12</v>
      </c>
      <c r="F33" s="16">
        <v>1097</v>
      </c>
      <c r="G33" s="19">
        <v>887</v>
      </c>
      <c r="H33" s="19">
        <v>874</v>
      </c>
      <c r="I33" s="19">
        <f t="shared" si="5"/>
        <v>-13</v>
      </c>
      <c r="J33" s="19">
        <f t="shared" si="6"/>
        <v>1.2188500563697857</v>
      </c>
      <c r="K33" s="19">
        <f t="shared" si="6"/>
        <v>1.2551487414187643</v>
      </c>
      <c r="L33" s="20">
        <v>1083.41</v>
      </c>
      <c r="M33" s="21">
        <v>896</v>
      </c>
      <c r="N33" s="21">
        <f t="shared" si="7"/>
        <v>9</v>
      </c>
      <c r="O33" s="21">
        <f t="shared" si="3"/>
        <v>1.2091629464285716</v>
      </c>
      <c r="P33" s="22">
        <f t="shared" si="8"/>
        <v>2.290000000000191</v>
      </c>
      <c r="Q33" s="16"/>
      <c r="R33" s="23">
        <v>-15</v>
      </c>
      <c r="S33" s="16"/>
      <c r="T33" s="16">
        <v>-4</v>
      </c>
      <c r="U33" s="7"/>
    </row>
    <row r="34" spans="1:21" ht="12.75">
      <c r="A34" s="16" t="s">
        <v>94</v>
      </c>
      <c r="B34" s="16" t="s">
        <v>27</v>
      </c>
      <c r="C34" s="17" t="s">
        <v>95</v>
      </c>
      <c r="D34" s="16" t="s">
        <v>93</v>
      </c>
      <c r="E34" s="18">
        <v>1199.68</v>
      </c>
      <c r="F34" s="16">
        <v>1202</v>
      </c>
      <c r="G34" s="19">
        <v>576</v>
      </c>
      <c r="H34" s="19">
        <v>548</v>
      </c>
      <c r="I34" s="19">
        <f t="shared" si="5"/>
        <v>-28</v>
      </c>
      <c r="J34" s="19">
        <f t="shared" si="6"/>
        <v>2.082777777777778</v>
      </c>
      <c r="K34" s="19">
        <f t="shared" si="6"/>
        <v>2.1934306569343067</v>
      </c>
      <c r="L34" s="20">
        <v>1244.6</v>
      </c>
      <c r="M34" s="21">
        <v>615</v>
      </c>
      <c r="N34" s="21">
        <f t="shared" si="7"/>
        <v>39</v>
      </c>
      <c r="O34" s="21">
        <f t="shared" si="3"/>
        <v>2.0237398373983737</v>
      </c>
      <c r="P34" s="22">
        <f t="shared" si="8"/>
        <v>44.919999999999845</v>
      </c>
      <c r="Q34" s="16"/>
      <c r="R34" s="23">
        <v>0</v>
      </c>
      <c r="S34" s="16">
        <v>-9</v>
      </c>
      <c r="T34" s="16">
        <v>0</v>
      </c>
      <c r="U34" s="7"/>
    </row>
    <row r="35" spans="1:21" ht="12.75">
      <c r="A35" s="16" t="s">
        <v>96</v>
      </c>
      <c r="B35" s="16" t="s">
        <v>27</v>
      </c>
      <c r="C35" s="17" t="s">
        <v>97</v>
      </c>
      <c r="D35" s="16" t="s">
        <v>98</v>
      </c>
      <c r="E35" s="18">
        <v>1106.55</v>
      </c>
      <c r="F35" s="16">
        <v>1106</v>
      </c>
      <c r="G35" s="19">
        <v>456</v>
      </c>
      <c r="H35" s="19">
        <v>435</v>
      </c>
      <c r="I35" s="19">
        <f t="shared" si="5"/>
        <v>-21</v>
      </c>
      <c r="J35" s="19">
        <f t="shared" si="6"/>
        <v>2.426644736842105</v>
      </c>
      <c r="K35" s="19">
        <f t="shared" si="6"/>
        <v>2.542528735632184</v>
      </c>
      <c r="L35" s="20">
        <v>1062.57</v>
      </c>
      <c r="M35" s="21">
        <v>459</v>
      </c>
      <c r="N35" s="21">
        <f t="shared" si="7"/>
        <v>3</v>
      </c>
      <c r="O35" s="21">
        <f t="shared" si="3"/>
        <v>2.3149673202614376</v>
      </c>
      <c r="P35" s="22">
        <f t="shared" si="8"/>
        <v>-43.98000000000002</v>
      </c>
      <c r="Q35" s="16"/>
      <c r="R35" s="23">
        <v>0</v>
      </c>
      <c r="S35" s="16">
        <v>-6</v>
      </c>
      <c r="T35" s="16">
        <v>0</v>
      </c>
      <c r="U35" s="7"/>
    </row>
    <row r="36" spans="1:21" ht="12.75">
      <c r="A36" s="16" t="s">
        <v>99</v>
      </c>
      <c r="B36" s="16" t="s">
        <v>23</v>
      </c>
      <c r="C36" s="17" t="s">
        <v>100</v>
      </c>
      <c r="D36" s="16" t="s">
        <v>98</v>
      </c>
      <c r="E36" s="18">
        <v>1247.66</v>
      </c>
      <c r="F36" s="16">
        <v>1256</v>
      </c>
      <c r="G36" s="19">
        <v>977</v>
      </c>
      <c r="H36" s="19">
        <v>939</v>
      </c>
      <c r="I36" s="19">
        <f t="shared" si="5"/>
        <v>-38</v>
      </c>
      <c r="J36" s="19">
        <f t="shared" si="6"/>
        <v>1.2770317297850564</v>
      </c>
      <c r="K36" s="19">
        <f t="shared" si="6"/>
        <v>1.3375931842385516</v>
      </c>
      <c r="L36" s="20">
        <v>1189</v>
      </c>
      <c r="M36" s="21">
        <v>916</v>
      </c>
      <c r="N36" s="21">
        <f t="shared" si="7"/>
        <v>-61</v>
      </c>
      <c r="O36" s="21">
        <f t="shared" si="3"/>
        <v>1.2980349344978166</v>
      </c>
      <c r="P36" s="22">
        <f t="shared" si="8"/>
        <v>-58.66000000000008</v>
      </c>
      <c r="Q36" s="16"/>
      <c r="R36" s="23">
        <v>-16</v>
      </c>
      <c r="S36" s="16">
        <v>-6</v>
      </c>
      <c r="T36" s="16">
        <v>-6</v>
      </c>
      <c r="U36" s="7"/>
    </row>
    <row r="37" spans="1:21" ht="12.75">
      <c r="A37" s="16" t="s">
        <v>101</v>
      </c>
      <c r="B37" s="16" t="s">
        <v>23</v>
      </c>
      <c r="C37" s="17" t="s">
        <v>102</v>
      </c>
      <c r="D37" s="16" t="s">
        <v>103</v>
      </c>
      <c r="E37" s="18">
        <v>2145.3</v>
      </c>
      <c r="F37" s="16">
        <v>2271</v>
      </c>
      <c r="G37" s="19">
        <v>1212</v>
      </c>
      <c r="H37" s="19">
        <v>1253</v>
      </c>
      <c r="I37" s="19">
        <f t="shared" si="5"/>
        <v>41</v>
      </c>
      <c r="J37" s="19">
        <f t="shared" si="6"/>
        <v>1.7700495049504952</v>
      </c>
      <c r="K37" s="19">
        <f t="shared" si="6"/>
        <v>1.8124501197126897</v>
      </c>
      <c r="L37" s="20">
        <v>2150</v>
      </c>
      <c r="M37" s="21">
        <v>1257</v>
      </c>
      <c r="N37" s="21">
        <f t="shared" si="7"/>
        <v>45</v>
      </c>
      <c r="O37" s="21">
        <f t="shared" si="3"/>
        <v>1.7104216388225935</v>
      </c>
      <c r="P37" s="22">
        <f t="shared" si="8"/>
        <v>4.699999999999818</v>
      </c>
      <c r="Q37" s="16">
        <v>25</v>
      </c>
      <c r="R37" s="23">
        <v>-91</v>
      </c>
      <c r="S37" s="16">
        <v>-6</v>
      </c>
      <c r="T37" s="16">
        <v>-5</v>
      </c>
      <c r="U37" s="7"/>
    </row>
    <row r="38" spans="1:21" ht="12.75">
      <c r="A38" s="16" t="s">
        <v>104</v>
      </c>
      <c r="B38" s="16" t="s">
        <v>27</v>
      </c>
      <c r="C38" s="17" t="s">
        <v>105</v>
      </c>
      <c r="D38" s="16" t="s">
        <v>103</v>
      </c>
      <c r="E38" s="18">
        <v>833.43</v>
      </c>
      <c r="F38" s="16">
        <v>833</v>
      </c>
      <c r="G38" s="19">
        <v>362</v>
      </c>
      <c r="H38" s="19">
        <v>354</v>
      </c>
      <c r="I38" s="19">
        <f t="shared" si="5"/>
        <v>-8</v>
      </c>
      <c r="J38" s="19">
        <f t="shared" si="6"/>
        <v>2.302292817679558</v>
      </c>
      <c r="K38" s="19">
        <f t="shared" si="6"/>
        <v>2.353107344632768</v>
      </c>
      <c r="L38" s="20">
        <v>824.64</v>
      </c>
      <c r="M38" s="21">
        <v>360</v>
      </c>
      <c r="N38" s="21">
        <f t="shared" si="7"/>
        <v>-2</v>
      </c>
      <c r="O38" s="21">
        <f t="shared" si="3"/>
        <v>2.2906666666666666</v>
      </c>
      <c r="P38" s="22">
        <f t="shared" si="8"/>
        <v>-8.789999999999964</v>
      </c>
      <c r="Q38" s="16"/>
      <c r="R38" s="23">
        <v>0</v>
      </c>
      <c r="S38" s="16"/>
      <c r="T38" s="16">
        <v>0</v>
      </c>
      <c r="U38" s="7"/>
    </row>
    <row r="39" spans="1:21" ht="12.75">
      <c r="A39" s="16" t="s">
        <v>106</v>
      </c>
      <c r="B39" s="16" t="s">
        <v>27</v>
      </c>
      <c r="C39" s="17" t="s">
        <v>107</v>
      </c>
      <c r="D39" s="16" t="s">
        <v>103</v>
      </c>
      <c r="E39" s="18">
        <v>510.98</v>
      </c>
      <c r="F39" s="16">
        <v>511</v>
      </c>
      <c r="G39" s="19">
        <v>286</v>
      </c>
      <c r="H39" s="19">
        <v>282</v>
      </c>
      <c r="I39" s="19">
        <f t="shared" si="5"/>
        <v>-4</v>
      </c>
      <c r="J39" s="19">
        <f t="shared" si="6"/>
        <v>1.7866433566433566</v>
      </c>
      <c r="K39" s="19">
        <f t="shared" si="6"/>
        <v>1.8120567375886525</v>
      </c>
      <c r="L39" s="20">
        <v>495.27</v>
      </c>
      <c r="M39" s="21">
        <v>281</v>
      </c>
      <c r="N39" s="21">
        <f t="shared" si="7"/>
        <v>-5</v>
      </c>
      <c r="O39" s="21">
        <f t="shared" si="3"/>
        <v>1.762526690391459</v>
      </c>
      <c r="P39" s="22">
        <f t="shared" si="8"/>
        <v>-15.710000000000036</v>
      </c>
      <c r="Q39" s="16"/>
      <c r="R39" s="23">
        <v>0</v>
      </c>
      <c r="S39" s="16"/>
      <c r="T39" s="16">
        <v>0</v>
      </c>
      <c r="U39" s="7"/>
    </row>
    <row r="40" spans="1:21" ht="12.75">
      <c r="A40" s="16" t="s">
        <v>108</v>
      </c>
      <c r="B40" s="16" t="s">
        <v>46</v>
      </c>
      <c r="C40" s="17" t="s">
        <v>109</v>
      </c>
      <c r="D40" s="16" t="s">
        <v>103</v>
      </c>
      <c r="E40" s="18">
        <v>861.67</v>
      </c>
      <c r="F40" s="16">
        <v>828.5</v>
      </c>
      <c r="G40" s="19">
        <v>417</v>
      </c>
      <c r="H40" s="19">
        <v>398</v>
      </c>
      <c r="I40" s="19">
        <f t="shared" si="5"/>
        <v>-19</v>
      </c>
      <c r="J40" s="19">
        <f t="shared" si="6"/>
        <v>2.066354916067146</v>
      </c>
      <c r="K40" s="19">
        <f t="shared" si="6"/>
        <v>2.0816582914572863</v>
      </c>
      <c r="L40" s="20">
        <v>841.28</v>
      </c>
      <c r="M40" s="21">
        <v>422</v>
      </c>
      <c r="N40" s="21">
        <f t="shared" si="7"/>
        <v>5</v>
      </c>
      <c r="O40" s="21">
        <f t="shared" si="3"/>
        <v>1.9935545023696681</v>
      </c>
      <c r="P40" s="22">
        <f t="shared" si="8"/>
        <v>-20.389999999999986</v>
      </c>
      <c r="Q40" s="16"/>
      <c r="R40" s="23">
        <v>0</v>
      </c>
      <c r="S40" s="16">
        <v>-3</v>
      </c>
      <c r="T40" s="16">
        <v>-1</v>
      </c>
      <c r="U40" s="7"/>
    </row>
    <row r="41" spans="1:21" ht="12.75">
      <c r="A41" s="16" t="s">
        <v>110</v>
      </c>
      <c r="B41" s="16" t="s">
        <v>111</v>
      </c>
      <c r="C41" s="17" t="s">
        <v>112</v>
      </c>
      <c r="D41" s="16" t="s">
        <v>113</v>
      </c>
      <c r="E41" s="18">
        <v>1611.21</v>
      </c>
      <c r="F41" s="16">
        <v>1577.5</v>
      </c>
      <c r="G41" s="19">
        <v>1197</v>
      </c>
      <c r="H41" s="19">
        <v>1149</v>
      </c>
      <c r="I41" s="19">
        <f t="shared" si="5"/>
        <v>-48</v>
      </c>
      <c r="J41" s="19">
        <f t="shared" si="6"/>
        <v>1.3460401002506266</v>
      </c>
      <c r="K41" s="19">
        <f t="shared" si="6"/>
        <v>1.3729329852045258</v>
      </c>
      <c r="L41" s="20">
        <v>1460</v>
      </c>
      <c r="M41" s="21">
        <v>1110</v>
      </c>
      <c r="N41" s="21">
        <f t="shared" si="7"/>
        <v>-87</v>
      </c>
      <c r="O41" s="21">
        <f t="shared" si="3"/>
        <v>1.3153153153153154</v>
      </c>
      <c r="P41" s="22">
        <f t="shared" si="8"/>
        <v>-151.21000000000004</v>
      </c>
      <c r="Q41" s="16">
        <v>-133.2</v>
      </c>
      <c r="R41" s="23">
        <v>-12</v>
      </c>
      <c r="S41" s="16">
        <v>-3</v>
      </c>
      <c r="T41" s="16">
        <v>-5</v>
      </c>
      <c r="U41" s="7"/>
    </row>
    <row r="42" spans="1:21" ht="12.75">
      <c r="A42" s="16" t="s">
        <v>114</v>
      </c>
      <c r="B42" s="16" t="s">
        <v>111</v>
      </c>
      <c r="C42" s="17" t="s">
        <v>115</v>
      </c>
      <c r="D42" s="16" t="s">
        <v>113</v>
      </c>
      <c r="E42" s="18">
        <v>664.94</v>
      </c>
      <c r="F42" s="16">
        <v>674.5</v>
      </c>
      <c r="G42" s="19">
        <v>557</v>
      </c>
      <c r="H42" s="19">
        <v>548</v>
      </c>
      <c r="I42" s="19">
        <f t="shared" si="5"/>
        <v>-9</v>
      </c>
      <c r="J42" s="19">
        <f t="shared" si="6"/>
        <v>1.1937881508078996</v>
      </c>
      <c r="K42" s="19">
        <f t="shared" si="6"/>
        <v>1.2308394160583942</v>
      </c>
      <c r="L42" s="20">
        <v>646.56</v>
      </c>
      <c r="M42" s="21">
        <v>543</v>
      </c>
      <c r="N42" s="21">
        <f t="shared" si="7"/>
        <v>-14</v>
      </c>
      <c r="O42" s="21">
        <f t="shared" si="3"/>
        <v>1.1907182320441987</v>
      </c>
      <c r="P42" s="22">
        <f t="shared" si="8"/>
        <v>-18.38000000000011</v>
      </c>
      <c r="Q42" s="16"/>
      <c r="R42" s="23">
        <v>-8</v>
      </c>
      <c r="S42" s="16"/>
      <c r="T42" s="16">
        <v>-4</v>
      </c>
      <c r="U42" s="7"/>
    </row>
    <row r="43" spans="1:21" ht="12.75">
      <c r="A43" s="16" t="s">
        <v>116</v>
      </c>
      <c r="B43" s="16" t="s">
        <v>27</v>
      </c>
      <c r="C43" s="17" t="s">
        <v>117</v>
      </c>
      <c r="D43" s="16" t="s">
        <v>113</v>
      </c>
      <c r="E43" s="18">
        <v>468.4</v>
      </c>
      <c r="F43" s="16">
        <v>468</v>
      </c>
      <c r="G43" s="19">
        <v>243</v>
      </c>
      <c r="H43" s="19">
        <v>243</v>
      </c>
      <c r="I43" s="19">
        <f t="shared" si="5"/>
        <v>0</v>
      </c>
      <c r="J43" s="19">
        <f t="shared" si="6"/>
        <v>1.9275720164609051</v>
      </c>
      <c r="K43" s="19">
        <f t="shared" si="6"/>
        <v>1.9259259259259258</v>
      </c>
      <c r="L43" s="20">
        <v>439</v>
      </c>
      <c r="M43" s="21">
        <v>235</v>
      </c>
      <c r="N43" s="21">
        <f t="shared" si="7"/>
        <v>-8</v>
      </c>
      <c r="O43" s="21">
        <f t="shared" si="3"/>
        <v>1.8680851063829786</v>
      </c>
      <c r="P43" s="22">
        <f t="shared" si="8"/>
        <v>-29.399999999999977</v>
      </c>
      <c r="Q43" s="16"/>
      <c r="R43" s="23">
        <v>0</v>
      </c>
      <c r="S43" s="16">
        <v>-1</v>
      </c>
      <c r="T43" s="16">
        <v>0</v>
      </c>
      <c r="U43" s="7"/>
    </row>
    <row r="44" spans="1:21" ht="12.75">
      <c r="A44" s="16" t="s">
        <v>118</v>
      </c>
      <c r="B44" s="16" t="s">
        <v>23</v>
      </c>
      <c r="C44" s="17" t="s">
        <v>119</v>
      </c>
      <c r="D44" s="16" t="s">
        <v>120</v>
      </c>
      <c r="E44" s="18">
        <v>1609.72</v>
      </c>
      <c r="F44" s="16">
        <v>1699</v>
      </c>
      <c r="G44" s="19">
        <v>757</v>
      </c>
      <c r="H44" s="19">
        <v>666</v>
      </c>
      <c r="I44" s="19">
        <f t="shared" si="5"/>
        <v>-91</v>
      </c>
      <c r="J44" s="19">
        <f t="shared" si="6"/>
        <v>2.1264464993394983</v>
      </c>
      <c r="K44" s="19">
        <f t="shared" si="6"/>
        <v>2.551051051051051</v>
      </c>
      <c r="L44" s="20">
        <v>1551</v>
      </c>
      <c r="M44" s="21">
        <v>633</v>
      </c>
      <c r="N44" s="21">
        <f t="shared" si="7"/>
        <v>-124</v>
      </c>
      <c r="O44" s="21">
        <f t="shared" si="3"/>
        <v>2.4502369668246446</v>
      </c>
      <c r="P44" s="22">
        <f t="shared" si="8"/>
        <v>-58.72000000000003</v>
      </c>
      <c r="Q44" s="16"/>
      <c r="R44" s="23">
        <v>-26</v>
      </c>
      <c r="S44" s="16"/>
      <c r="T44" s="16">
        <v>-5</v>
      </c>
      <c r="U44" s="7"/>
    </row>
    <row r="45" spans="1:21" ht="12.75">
      <c r="A45" s="16" t="s">
        <v>121</v>
      </c>
      <c r="B45" s="16" t="s">
        <v>27</v>
      </c>
      <c r="C45" s="17" t="s">
        <v>122</v>
      </c>
      <c r="D45" s="16" t="s">
        <v>120</v>
      </c>
      <c r="E45" s="18">
        <v>569.2</v>
      </c>
      <c r="F45" s="16">
        <v>571</v>
      </c>
      <c r="G45" s="19">
        <v>348</v>
      </c>
      <c r="H45" s="19">
        <v>315</v>
      </c>
      <c r="I45" s="19">
        <f t="shared" si="5"/>
        <v>-33</v>
      </c>
      <c r="J45" s="19">
        <f t="shared" si="6"/>
        <v>1.635632183908046</v>
      </c>
      <c r="K45" s="19">
        <f t="shared" si="6"/>
        <v>1.8126984126984127</v>
      </c>
      <c r="L45" s="20">
        <v>574.3</v>
      </c>
      <c r="M45" s="21">
        <v>350</v>
      </c>
      <c r="N45" s="21">
        <f t="shared" si="7"/>
        <v>2</v>
      </c>
      <c r="O45" s="21">
        <f t="shared" si="3"/>
        <v>1.6408571428571428</v>
      </c>
      <c r="P45" s="22">
        <f t="shared" si="8"/>
        <v>5.099999999999909</v>
      </c>
      <c r="Q45" s="16"/>
      <c r="R45" s="23">
        <v>0</v>
      </c>
      <c r="S45" s="16"/>
      <c r="T45" s="16">
        <v>0</v>
      </c>
      <c r="U45" s="7"/>
    </row>
    <row r="46" spans="1:21" ht="12.75">
      <c r="A46" s="16" t="s">
        <v>123</v>
      </c>
      <c r="B46" s="16" t="s">
        <v>23</v>
      </c>
      <c r="C46" s="17" t="s">
        <v>124</v>
      </c>
      <c r="D46" s="16" t="s">
        <v>125</v>
      </c>
      <c r="E46" s="18">
        <v>2720.24</v>
      </c>
      <c r="F46" s="16">
        <v>2749</v>
      </c>
      <c r="G46" s="19">
        <v>1953</v>
      </c>
      <c r="H46" s="19">
        <v>1955</v>
      </c>
      <c r="I46" s="19">
        <f t="shared" si="5"/>
        <v>2</v>
      </c>
      <c r="J46" s="19">
        <f t="shared" si="6"/>
        <v>1.3928520225294418</v>
      </c>
      <c r="K46" s="19">
        <f t="shared" si="6"/>
        <v>1.4061381074168797</v>
      </c>
      <c r="L46" s="20">
        <v>2676.57</v>
      </c>
      <c r="M46" s="21">
        <v>1957</v>
      </c>
      <c r="N46" s="21">
        <f t="shared" si="7"/>
        <v>4</v>
      </c>
      <c r="O46" s="21">
        <f t="shared" si="3"/>
        <v>1.3676903423607563</v>
      </c>
      <c r="P46" s="22">
        <f t="shared" si="8"/>
        <v>-43.66999999999962</v>
      </c>
      <c r="Q46" s="16">
        <v>-7.8</v>
      </c>
      <c r="R46" s="23">
        <v>-27</v>
      </c>
      <c r="S46" s="16"/>
      <c r="T46" s="16">
        <v>-5.5</v>
      </c>
      <c r="U46" s="7"/>
    </row>
    <row r="47" spans="1:21" ht="12.75">
      <c r="A47" s="16" t="s">
        <v>126</v>
      </c>
      <c r="B47" s="16" t="s">
        <v>46</v>
      </c>
      <c r="C47" s="17" t="s">
        <v>127</v>
      </c>
      <c r="D47" s="16" t="s">
        <v>125</v>
      </c>
      <c r="E47" s="18">
        <v>1180.73</v>
      </c>
      <c r="F47" s="16">
        <v>1192</v>
      </c>
      <c r="G47" s="19">
        <v>734</v>
      </c>
      <c r="H47" s="19">
        <v>727</v>
      </c>
      <c r="I47" s="19">
        <f t="shared" si="5"/>
        <v>-7</v>
      </c>
      <c r="J47" s="19">
        <f t="shared" si="6"/>
        <v>1.608623978201635</v>
      </c>
      <c r="K47" s="19">
        <f t="shared" si="6"/>
        <v>1.639614855570839</v>
      </c>
      <c r="L47" s="20">
        <v>1158</v>
      </c>
      <c r="M47" s="21">
        <v>747</v>
      </c>
      <c r="N47" s="21">
        <f t="shared" si="7"/>
        <v>13</v>
      </c>
      <c r="O47" s="21">
        <f t="shared" si="3"/>
        <v>1.5502008032128514</v>
      </c>
      <c r="P47" s="22">
        <f t="shared" si="8"/>
        <v>-22.730000000000018</v>
      </c>
      <c r="Q47" s="16"/>
      <c r="R47" s="23">
        <v>-8</v>
      </c>
      <c r="S47" s="16">
        <v>-6</v>
      </c>
      <c r="T47" s="16">
        <v>-1</v>
      </c>
      <c r="U47" s="7"/>
    </row>
    <row r="48" spans="1:21" ht="12.75">
      <c r="A48" s="16" t="s">
        <v>128</v>
      </c>
      <c r="B48" s="16" t="s">
        <v>23</v>
      </c>
      <c r="C48" s="17" t="s">
        <v>129</v>
      </c>
      <c r="D48" s="16" t="s">
        <v>130</v>
      </c>
      <c r="E48" s="18">
        <v>1868.9</v>
      </c>
      <c r="F48" s="16">
        <v>1870.5</v>
      </c>
      <c r="G48" s="19">
        <v>1490</v>
      </c>
      <c r="H48" s="19">
        <v>1488</v>
      </c>
      <c r="I48" s="19">
        <f t="shared" si="5"/>
        <v>-2</v>
      </c>
      <c r="J48" s="19">
        <f t="shared" si="6"/>
        <v>1.2542953020134229</v>
      </c>
      <c r="K48" s="19">
        <f t="shared" si="6"/>
        <v>1.2570564516129032</v>
      </c>
      <c r="L48" s="20">
        <v>1852</v>
      </c>
      <c r="M48" s="21">
        <v>1527</v>
      </c>
      <c r="N48" s="21">
        <f t="shared" si="7"/>
        <v>37</v>
      </c>
      <c r="O48" s="21">
        <f t="shared" si="3"/>
        <v>1.2128356254092993</v>
      </c>
      <c r="P48" s="22">
        <f t="shared" si="8"/>
        <v>-16.90000000000009</v>
      </c>
      <c r="Q48" s="16">
        <v>-12</v>
      </c>
      <c r="R48" s="23">
        <v>-27</v>
      </c>
      <c r="S48" s="16"/>
      <c r="T48" s="16">
        <v>-6.5</v>
      </c>
      <c r="U48" s="7"/>
    </row>
    <row r="49" spans="1:21" ht="12.75">
      <c r="A49" s="16" t="s">
        <v>131</v>
      </c>
      <c r="B49" s="16" t="s">
        <v>46</v>
      </c>
      <c r="C49" s="17" t="s">
        <v>132</v>
      </c>
      <c r="D49" s="16" t="s">
        <v>130</v>
      </c>
      <c r="E49" s="18">
        <v>1081.98</v>
      </c>
      <c r="F49" s="16">
        <v>1059</v>
      </c>
      <c r="G49" s="19">
        <v>597</v>
      </c>
      <c r="H49" s="19">
        <v>617</v>
      </c>
      <c r="I49" s="19">
        <f t="shared" si="5"/>
        <v>20</v>
      </c>
      <c r="J49" s="19">
        <f t="shared" si="6"/>
        <v>1.8123618090452263</v>
      </c>
      <c r="K49" s="19">
        <f t="shared" si="6"/>
        <v>1.7163695299837924</v>
      </c>
      <c r="L49" s="20">
        <v>1056.28</v>
      </c>
      <c r="M49" s="21">
        <v>609</v>
      </c>
      <c r="N49" s="21">
        <f t="shared" si="7"/>
        <v>12</v>
      </c>
      <c r="O49" s="21">
        <f t="shared" si="3"/>
        <v>1.7344499178981938</v>
      </c>
      <c r="P49" s="22">
        <f t="shared" si="8"/>
        <v>-25.700000000000045</v>
      </c>
      <c r="Q49" s="16"/>
      <c r="R49" s="23">
        <v>-1</v>
      </c>
      <c r="S49" s="16">
        <v>-3</v>
      </c>
      <c r="T49" s="16">
        <v>-1</v>
      </c>
      <c r="U49" s="7"/>
    </row>
    <row r="50" spans="1:21" ht="12.75">
      <c r="A50" s="16" t="s">
        <v>133</v>
      </c>
      <c r="B50" s="16" t="s">
        <v>23</v>
      </c>
      <c r="C50" s="17" t="s">
        <v>134</v>
      </c>
      <c r="D50" s="16" t="s">
        <v>135</v>
      </c>
      <c r="E50" s="18">
        <v>2484.9</v>
      </c>
      <c r="F50" s="16">
        <v>2430.5</v>
      </c>
      <c r="G50" s="19">
        <v>1895</v>
      </c>
      <c r="H50" s="19">
        <v>1893</v>
      </c>
      <c r="I50" s="19">
        <f t="shared" si="5"/>
        <v>-2</v>
      </c>
      <c r="J50" s="19">
        <f t="shared" si="6"/>
        <v>1.311292875989446</v>
      </c>
      <c r="K50" s="19">
        <f t="shared" si="6"/>
        <v>1.2839408346539884</v>
      </c>
      <c r="L50" s="20">
        <v>2305.07</v>
      </c>
      <c r="M50" s="21">
        <v>1885</v>
      </c>
      <c r="N50" s="21">
        <f t="shared" si="7"/>
        <v>-10</v>
      </c>
      <c r="O50" s="21">
        <f t="shared" si="3"/>
        <v>1.2228488063660479</v>
      </c>
      <c r="P50" s="22">
        <f t="shared" si="8"/>
        <v>-179.82999999999993</v>
      </c>
      <c r="Q50" s="16">
        <v>-209.3</v>
      </c>
      <c r="R50" s="23">
        <v>-23</v>
      </c>
      <c r="S50" s="16"/>
      <c r="T50" s="16">
        <v>-6</v>
      </c>
      <c r="U50" s="7"/>
    </row>
    <row r="51" spans="1:21" ht="12.75">
      <c r="A51" s="16" t="s">
        <v>136</v>
      </c>
      <c r="B51" s="16" t="s">
        <v>137</v>
      </c>
      <c r="C51" s="17" t="s">
        <v>138</v>
      </c>
      <c r="D51" s="16" t="s">
        <v>135</v>
      </c>
      <c r="E51" s="18">
        <v>1254.76</v>
      </c>
      <c r="F51" s="16">
        <v>1261.5</v>
      </c>
      <c r="G51" s="19">
        <v>1092</v>
      </c>
      <c r="H51" s="19">
        <v>1073</v>
      </c>
      <c r="I51" s="19">
        <f t="shared" si="5"/>
        <v>-19</v>
      </c>
      <c r="J51" s="19">
        <f t="shared" si="6"/>
        <v>1.149047619047619</v>
      </c>
      <c r="K51" s="19">
        <f t="shared" si="6"/>
        <v>1.1756756756756757</v>
      </c>
      <c r="L51" s="20">
        <v>1230.06</v>
      </c>
      <c r="M51" s="21">
        <v>1076</v>
      </c>
      <c r="N51" s="21">
        <f t="shared" si="7"/>
        <v>-16</v>
      </c>
      <c r="O51" s="21">
        <f t="shared" si="3"/>
        <v>1.14317843866171</v>
      </c>
      <c r="P51" s="22">
        <f t="shared" si="8"/>
        <v>-24.700000000000045</v>
      </c>
      <c r="Q51" s="16">
        <v>-5.7</v>
      </c>
      <c r="R51" s="23">
        <v>-19</v>
      </c>
      <c r="S51" s="16"/>
      <c r="T51" s="16">
        <v>-4.5</v>
      </c>
      <c r="U51" s="7"/>
    </row>
    <row r="52" spans="1:21" ht="12.75">
      <c r="A52" s="16" t="s">
        <v>139</v>
      </c>
      <c r="B52" s="16" t="s">
        <v>27</v>
      </c>
      <c r="C52" s="17" t="s">
        <v>140</v>
      </c>
      <c r="D52" s="16" t="s">
        <v>135</v>
      </c>
      <c r="E52" s="18">
        <v>989.85</v>
      </c>
      <c r="F52" s="16">
        <v>980</v>
      </c>
      <c r="G52" s="19">
        <v>577</v>
      </c>
      <c r="H52" s="19">
        <v>559</v>
      </c>
      <c r="I52" s="19">
        <f t="shared" si="5"/>
        <v>-18</v>
      </c>
      <c r="J52" s="19">
        <f t="shared" si="6"/>
        <v>1.7155112651646447</v>
      </c>
      <c r="K52" s="19">
        <f t="shared" si="6"/>
        <v>1.7531305903398926</v>
      </c>
      <c r="L52" s="20">
        <v>1043</v>
      </c>
      <c r="M52" s="21">
        <v>621</v>
      </c>
      <c r="N52" s="21">
        <f t="shared" si="7"/>
        <v>44</v>
      </c>
      <c r="O52" s="21">
        <f t="shared" si="3"/>
        <v>1.679549114331723</v>
      </c>
      <c r="P52" s="22">
        <f t="shared" si="8"/>
        <v>53.14999999999998</v>
      </c>
      <c r="Q52" s="16"/>
      <c r="R52" s="23">
        <v>0</v>
      </c>
      <c r="S52" s="16">
        <v>-3</v>
      </c>
      <c r="T52" s="16">
        <v>0</v>
      </c>
      <c r="U52" s="7"/>
    </row>
    <row r="53" spans="1:21" ht="12.75">
      <c r="A53" s="16" t="s">
        <v>141</v>
      </c>
      <c r="B53" s="16" t="s">
        <v>23</v>
      </c>
      <c r="C53" s="17"/>
      <c r="D53" s="16" t="s">
        <v>142</v>
      </c>
      <c r="E53" s="18">
        <v>2795.22</v>
      </c>
      <c r="F53" s="16">
        <v>2776</v>
      </c>
      <c r="G53" s="19">
        <v>1914</v>
      </c>
      <c r="H53" s="19">
        <v>1884</v>
      </c>
      <c r="I53" s="19">
        <f t="shared" si="5"/>
        <v>-30</v>
      </c>
      <c r="J53" s="19">
        <f t="shared" si="6"/>
        <v>1.4604075235109717</v>
      </c>
      <c r="K53" s="19">
        <f t="shared" si="6"/>
        <v>1.473460721868365</v>
      </c>
      <c r="L53" s="20">
        <v>2704.98</v>
      </c>
      <c r="M53" s="21">
        <v>1878</v>
      </c>
      <c r="N53" s="21">
        <f t="shared" si="7"/>
        <v>-36</v>
      </c>
      <c r="O53" s="21">
        <f t="shared" si="3"/>
        <v>1.4403514376996804</v>
      </c>
      <c r="P53" s="22">
        <f t="shared" si="8"/>
        <v>-90.23999999999978</v>
      </c>
      <c r="Q53" s="16">
        <v>-36.2</v>
      </c>
      <c r="R53" s="23">
        <v>-24</v>
      </c>
      <c r="S53" s="16">
        <v>-3</v>
      </c>
      <c r="T53" s="16">
        <v>-6</v>
      </c>
      <c r="U53" s="7"/>
    </row>
    <row r="54" spans="1:21" ht="12.75">
      <c r="A54" s="16" t="s">
        <v>143</v>
      </c>
      <c r="B54" s="16" t="s">
        <v>23</v>
      </c>
      <c r="C54" s="17" t="s">
        <v>107</v>
      </c>
      <c r="D54" s="16" t="s">
        <v>144</v>
      </c>
      <c r="E54" s="18">
        <v>1801.74</v>
      </c>
      <c r="F54" s="16">
        <v>1823</v>
      </c>
      <c r="G54" s="19">
        <v>1256</v>
      </c>
      <c r="H54" s="19">
        <v>1205</v>
      </c>
      <c r="I54" s="19">
        <f t="shared" si="5"/>
        <v>-51</v>
      </c>
      <c r="J54" s="19">
        <f t="shared" si="6"/>
        <v>1.4345063694267517</v>
      </c>
      <c r="K54" s="19">
        <f t="shared" si="6"/>
        <v>1.512863070539419</v>
      </c>
      <c r="L54" s="20">
        <v>1795.42</v>
      </c>
      <c r="M54" s="21">
        <v>1223</v>
      </c>
      <c r="N54" s="21">
        <f t="shared" si="7"/>
        <v>-33</v>
      </c>
      <c r="O54" s="21">
        <f t="shared" si="3"/>
        <v>1.468045789043336</v>
      </c>
      <c r="P54" s="22">
        <f t="shared" si="8"/>
        <v>-6.319999999999936</v>
      </c>
      <c r="Q54" s="16"/>
      <c r="R54" s="23">
        <v>-23</v>
      </c>
      <c r="S54" s="16"/>
      <c r="T54" s="16">
        <v>-2</v>
      </c>
      <c r="U54" s="7"/>
    </row>
    <row r="55" spans="1:21" ht="12.75">
      <c r="A55" s="16" t="s">
        <v>145</v>
      </c>
      <c r="B55" s="16" t="s">
        <v>27</v>
      </c>
      <c r="C55" s="17" t="s">
        <v>146</v>
      </c>
      <c r="D55" s="16" t="s">
        <v>144</v>
      </c>
      <c r="E55" s="18">
        <v>882.85</v>
      </c>
      <c r="F55" s="16">
        <v>857</v>
      </c>
      <c r="G55" s="19">
        <v>370</v>
      </c>
      <c r="H55" s="19">
        <v>399</v>
      </c>
      <c r="I55" s="19">
        <f t="shared" si="5"/>
        <v>29</v>
      </c>
      <c r="J55" s="19">
        <f t="shared" si="6"/>
        <v>2.3860810810810813</v>
      </c>
      <c r="K55" s="19">
        <f t="shared" si="6"/>
        <v>2.1478696741854635</v>
      </c>
      <c r="L55" s="20">
        <v>859.37</v>
      </c>
      <c r="M55" s="21">
        <v>351</v>
      </c>
      <c r="N55" s="21">
        <f t="shared" si="7"/>
        <v>-19</v>
      </c>
      <c r="O55" s="21">
        <f t="shared" si="3"/>
        <v>2.4483475783475783</v>
      </c>
      <c r="P55" s="22">
        <f t="shared" si="8"/>
        <v>-23.480000000000018</v>
      </c>
      <c r="Q55" s="16"/>
      <c r="R55" s="23">
        <v>0</v>
      </c>
      <c r="S55" s="16"/>
      <c r="T55" s="16">
        <v>0</v>
      </c>
      <c r="U55" s="7"/>
    </row>
    <row r="56" spans="1:21" ht="12.75">
      <c r="A56" s="16" t="s">
        <v>147</v>
      </c>
      <c r="B56" s="16" t="s">
        <v>23</v>
      </c>
      <c r="C56" s="17" t="s">
        <v>148</v>
      </c>
      <c r="D56" s="16" t="s">
        <v>149</v>
      </c>
      <c r="E56" s="18">
        <v>1827.47</v>
      </c>
      <c r="F56" s="16">
        <v>1841</v>
      </c>
      <c r="G56" s="19">
        <v>1399</v>
      </c>
      <c r="H56" s="19">
        <v>1413</v>
      </c>
      <c r="I56" s="19">
        <f t="shared" si="5"/>
        <v>14</v>
      </c>
      <c r="J56" s="19">
        <f t="shared" si="6"/>
        <v>1.3062687634024304</v>
      </c>
      <c r="K56" s="19">
        <f t="shared" si="6"/>
        <v>1.3029016277423922</v>
      </c>
      <c r="L56" s="20">
        <v>1773</v>
      </c>
      <c r="M56" s="21">
        <v>1460</v>
      </c>
      <c r="N56" s="21">
        <f t="shared" si="7"/>
        <v>61</v>
      </c>
      <c r="O56" s="21">
        <f t="shared" si="3"/>
        <v>1.2143835616438357</v>
      </c>
      <c r="P56" s="22">
        <f t="shared" si="8"/>
        <v>-54.47000000000003</v>
      </c>
      <c r="Q56" s="16">
        <v>-49.4</v>
      </c>
      <c r="R56" s="23">
        <v>-19</v>
      </c>
      <c r="S56" s="16"/>
      <c r="T56" s="16">
        <v>-6</v>
      </c>
      <c r="U56" s="7"/>
    </row>
    <row r="57" spans="1:21" ht="12.75">
      <c r="A57" s="16" t="s">
        <v>150</v>
      </c>
      <c r="B57" s="16" t="s">
        <v>27</v>
      </c>
      <c r="C57" s="17" t="s">
        <v>151</v>
      </c>
      <c r="D57" s="16" t="s">
        <v>149</v>
      </c>
      <c r="E57" s="18">
        <v>691.85</v>
      </c>
      <c r="F57" s="16">
        <v>691</v>
      </c>
      <c r="G57" s="19">
        <v>372</v>
      </c>
      <c r="H57" s="19">
        <v>342</v>
      </c>
      <c r="I57" s="19">
        <f t="shared" si="5"/>
        <v>-30</v>
      </c>
      <c r="J57" s="19">
        <f t="shared" si="6"/>
        <v>1.8598118279569893</v>
      </c>
      <c r="K57" s="19">
        <f t="shared" si="6"/>
        <v>2.02046783625731</v>
      </c>
      <c r="L57" s="20">
        <v>633.7</v>
      </c>
      <c r="M57" s="21">
        <v>338</v>
      </c>
      <c r="N57" s="21">
        <f t="shared" si="7"/>
        <v>-34</v>
      </c>
      <c r="O57" s="21">
        <f t="shared" si="3"/>
        <v>1.8748520710059173</v>
      </c>
      <c r="P57" s="22">
        <f t="shared" si="8"/>
        <v>-58.14999999999998</v>
      </c>
      <c r="Q57" s="16"/>
      <c r="R57" s="23">
        <v>0</v>
      </c>
      <c r="S57" s="16"/>
      <c r="T57" s="16">
        <v>0</v>
      </c>
      <c r="U57" s="7"/>
    </row>
    <row r="58" spans="1:21" ht="12.75">
      <c r="A58" s="16" t="s">
        <v>152</v>
      </c>
      <c r="B58" s="16" t="s">
        <v>23</v>
      </c>
      <c r="C58" s="17" t="s">
        <v>153</v>
      </c>
      <c r="D58" s="16" t="s">
        <v>154</v>
      </c>
      <c r="E58" s="18">
        <v>846.5</v>
      </c>
      <c r="F58" s="16">
        <v>902</v>
      </c>
      <c r="G58" s="19">
        <v>553</v>
      </c>
      <c r="H58" s="19">
        <v>545</v>
      </c>
      <c r="I58" s="19">
        <f t="shared" si="5"/>
        <v>-8</v>
      </c>
      <c r="J58" s="19">
        <f t="shared" si="6"/>
        <v>1.530741410488246</v>
      </c>
      <c r="K58" s="19">
        <f t="shared" si="6"/>
        <v>1.655045871559633</v>
      </c>
      <c r="L58" s="20">
        <v>846.78</v>
      </c>
      <c r="M58" s="21">
        <v>558</v>
      </c>
      <c r="N58" s="21">
        <f t="shared" si="7"/>
        <v>5</v>
      </c>
      <c r="O58" s="21">
        <f t="shared" si="3"/>
        <v>1.5175268817204302</v>
      </c>
      <c r="P58" s="22">
        <f t="shared" si="8"/>
        <v>0.2799999999999727</v>
      </c>
      <c r="Q58" s="16"/>
      <c r="R58" s="23">
        <v>-13</v>
      </c>
      <c r="S58" s="16">
        <v>-3</v>
      </c>
      <c r="T58" s="16">
        <v>-4</v>
      </c>
      <c r="U58" s="7"/>
    </row>
    <row r="59" spans="1:21" ht="12.75">
      <c r="A59" s="16" t="s">
        <v>155</v>
      </c>
      <c r="B59" s="16" t="s">
        <v>46</v>
      </c>
      <c r="C59" s="17" t="s">
        <v>156</v>
      </c>
      <c r="D59" s="16" t="s">
        <v>154</v>
      </c>
      <c r="E59" s="18">
        <v>1456.39</v>
      </c>
      <c r="F59" s="16">
        <v>1474</v>
      </c>
      <c r="G59" s="19">
        <v>586</v>
      </c>
      <c r="H59" s="19">
        <v>560</v>
      </c>
      <c r="I59" s="19">
        <f t="shared" si="5"/>
        <v>-26</v>
      </c>
      <c r="J59" s="19">
        <f t="shared" si="6"/>
        <v>2.485307167235495</v>
      </c>
      <c r="K59" s="19">
        <f t="shared" si="6"/>
        <v>2.632142857142857</v>
      </c>
      <c r="L59" s="20">
        <v>1456.42</v>
      </c>
      <c r="M59" s="21">
        <v>571</v>
      </c>
      <c r="N59" s="21">
        <f t="shared" si="7"/>
        <v>-15</v>
      </c>
      <c r="O59" s="21">
        <f t="shared" si="3"/>
        <v>2.5506479859894924</v>
      </c>
      <c r="P59" s="22">
        <f t="shared" si="8"/>
        <v>0.029999999999972715</v>
      </c>
      <c r="Q59" s="16"/>
      <c r="R59" s="23">
        <v>-4</v>
      </c>
      <c r="S59" s="16">
        <v>-3</v>
      </c>
      <c r="T59" s="16">
        <v>-3</v>
      </c>
      <c r="U59" s="7"/>
    </row>
    <row r="60" spans="1:21" ht="12.75">
      <c r="A60" s="5"/>
      <c r="B60" s="5"/>
      <c r="C60" s="17"/>
      <c r="D60" s="16"/>
      <c r="E60" s="18"/>
      <c r="F60" s="16"/>
      <c r="G60" s="19"/>
      <c r="H60" s="19"/>
      <c r="I60" s="19"/>
      <c r="J60" s="19"/>
      <c r="K60" s="19"/>
      <c r="L60" s="24">
        <v>0</v>
      </c>
      <c r="M60" s="25"/>
      <c r="N60" s="21"/>
      <c r="O60" s="21"/>
      <c r="P60" s="22"/>
      <c r="Q60" s="16"/>
      <c r="R60" s="23"/>
      <c r="S60" s="16"/>
      <c r="T60" s="16"/>
      <c r="U60" s="26"/>
    </row>
    <row r="61" spans="1:21" ht="12.75">
      <c r="A61" s="5"/>
      <c r="B61" s="5"/>
      <c r="C61" s="27" t="s">
        <v>157</v>
      </c>
      <c r="D61" s="28"/>
      <c r="E61" s="22">
        <v>72519.09</v>
      </c>
      <c r="F61" s="16">
        <f>SUM(F7:F59)</f>
        <v>72876.5</v>
      </c>
      <c r="G61" s="19">
        <f>SUM(G7:G60)</f>
        <v>45046</v>
      </c>
      <c r="H61" s="19">
        <f>SUM(H7:H60)</f>
        <v>44304</v>
      </c>
      <c r="I61" s="19">
        <f>SUM(I7:I60)</f>
        <v>-742</v>
      </c>
      <c r="J61" s="19">
        <f>E61/G61</f>
        <v>1.6098896683390311</v>
      </c>
      <c r="K61" s="19">
        <f>F61/H61</f>
        <v>1.64491919465511</v>
      </c>
      <c r="L61" s="19">
        <f>SUM(L7:L59)</f>
        <v>70946.87</v>
      </c>
      <c r="M61" s="25">
        <f>SUM(M7:M59)</f>
        <v>44594</v>
      </c>
      <c r="N61" s="21">
        <f>M61-G61</f>
        <v>-452</v>
      </c>
      <c r="O61" s="21">
        <f>L61/M61</f>
        <v>1.5909510248015426</v>
      </c>
      <c r="P61" s="22">
        <f>L61-E61</f>
        <v>-1572.2200000000012</v>
      </c>
      <c r="Q61" s="29">
        <f>SUM(Q7:Q60)</f>
        <v>-458.29999999999995</v>
      </c>
      <c r="R61" s="23">
        <v>-704</v>
      </c>
      <c r="S61" s="16">
        <f>SUM(S7:S60)</f>
        <v>-111</v>
      </c>
      <c r="T61" s="16">
        <v>-161</v>
      </c>
      <c r="U61" s="4"/>
    </row>
    <row r="62" spans="1:21" ht="12.75">
      <c r="A62" s="5"/>
      <c r="B62" s="5"/>
      <c r="C62" s="6"/>
      <c r="D62" s="7"/>
      <c r="E62" s="7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4"/>
      <c r="T62" s="4"/>
      <c r="U62" s="4"/>
    </row>
  </sheetData>
  <mergeCells count="1">
    <mergeCell ref="A4:M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2"/>
  <sheetViews>
    <sheetView workbookViewId="0" topLeftCell="W72">
      <selection activeCell="A1" sqref="A1:AF102"/>
    </sheetView>
  </sheetViews>
  <sheetFormatPr defaultColWidth="11.421875" defaultRowHeight="12.75"/>
  <sheetData>
    <row r="1" spans="1:31" ht="47.25" thickBot="1">
      <c r="A1" s="30" t="s">
        <v>158</v>
      </c>
      <c r="B1" s="30" t="s">
        <v>159</v>
      </c>
      <c r="C1" s="31" t="s">
        <v>160</v>
      </c>
      <c r="D1" s="32" t="s">
        <v>161</v>
      </c>
      <c r="E1" s="33" t="s">
        <v>162</v>
      </c>
      <c r="F1" s="34" t="s">
        <v>163</v>
      </c>
      <c r="G1" s="33" t="s">
        <v>164</v>
      </c>
      <c r="H1" s="35"/>
      <c r="I1" s="36" t="s">
        <v>165</v>
      </c>
      <c r="J1" s="37" t="s">
        <v>166</v>
      </c>
      <c r="K1" s="30" t="s">
        <v>167</v>
      </c>
      <c r="L1" s="30" t="s">
        <v>168</v>
      </c>
      <c r="M1" s="30" t="s">
        <v>167</v>
      </c>
      <c r="N1" s="30" t="s">
        <v>168</v>
      </c>
      <c r="O1" s="32" t="s">
        <v>169</v>
      </c>
      <c r="P1" s="32" t="s">
        <v>170</v>
      </c>
      <c r="Q1" s="33" t="s">
        <v>171</v>
      </c>
      <c r="R1" s="38"/>
      <c r="S1" s="32" t="s">
        <v>172</v>
      </c>
      <c r="T1" s="32" t="s">
        <v>173</v>
      </c>
      <c r="U1" s="32" t="s">
        <v>174</v>
      </c>
      <c r="W1" s="32" t="s">
        <v>175</v>
      </c>
      <c r="X1" s="32" t="s">
        <v>176</v>
      </c>
      <c r="Z1" s="39" t="s">
        <v>177</v>
      </c>
      <c r="AA1" s="39" t="s">
        <v>178</v>
      </c>
      <c r="AB1" s="39" t="s">
        <v>179</v>
      </c>
      <c r="AC1" s="40"/>
      <c r="AD1" s="41" t="s">
        <v>180</v>
      </c>
      <c r="AE1" s="42" t="s">
        <v>181</v>
      </c>
    </row>
    <row r="2" spans="1:31" ht="12.75">
      <c r="A2" s="43" t="s">
        <v>25</v>
      </c>
      <c r="B2" s="44" t="s">
        <v>182</v>
      </c>
      <c r="C2" s="45" t="s">
        <v>183</v>
      </c>
      <c r="D2" s="46">
        <v>389.5</v>
      </c>
      <c r="E2" s="46">
        <v>3</v>
      </c>
      <c r="F2" s="47">
        <f>D2+E2</f>
        <v>392.5</v>
      </c>
      <c r="G2" s="48">
        <v>272</v>
      </c>
      <c r="H2" s="49"/>
      <c r="I2" s="50">
        <v>81.4</v>
      </c>
      <c r="J2" s="51">
        <v>43.7</v>
      </c>
      <c r="K2" s="52">
        <f aca="true" t="shared" si="0" ref="K2:K58">(I2+189.24)*G2/213.51</f>
        <v>344.78047866610467</v>
      </c>
      <c r="L2" s="52">
        <f aca="true" t="shared" si="1" ref="L2:L58">(I2+231.22)*G2/213.51</f>
        <v>398.2606903657908</v>
      </c>
      <c r="M2" s="52">
        <f aca="true" t="shared" si="2" ref="M2:M58">(3377.11-G2)*G2/2477.78</f>
        <v>340.8655812864742</v>
      </c>
      <c r="N2" s="52">
        <f aca="true" t="shared" si="3" ref="N2:N58">(3885.61-G2)*G2/2477.78</f>
        <v>396.6865177699392</v>
      </c>
      <c r="O2" s="53"/>
      <c r="P2" s="53">
        <f>F2+O2</f>
        <v>392.5</v>
      </c>
      <c r="Q2" s="54">
        <f aca="true" t="shared" si="4" ref="Q2:Q65">P2/G2</f>
        <v>1.443014705882353</v>
      </c>
      <c r="R2" s="55"/>
      <c r="S2" s="56">
        <v>1.4617834394904459</v>
      </c>
      <c r="T2" s="57">
        <f>Q2-S2</f>
        <v>-0.018768733608092836</v>
      </c>
      <c r="U2" s="58">
        <f>(S2*G2)-(Q2*G2)</f>
        <v>5.105095541401283</v>
      </c>
      <c r="V2" s="59"/>
      <c r="W2" s="58">
        <f aca="true" t="shared" si="5" ref="W2:W65">P2+U2</f>
        <v>397.6050955414013</v>
      </c>
      <c r="X2" s="60">
        <f aca="true" t="shared" si="6" ref="X2:X65">W2/G2</f>
        <v>1.4617834394904459</v>
      </c>
      <c r="Z2" s="61">
        <v>1.5</v>
      </c>
      <c r="AA2" s="61">
        <v>3</v>
      </c>
      <c r="AB2" s="61">
        <v>4.5</v>
      </c>
      <c r="AC2" s="62"/>
      <c r="AD2" s="63">
        <f>W2-Z2-AA2+AB2</f>
        <v>397.6050955414013</v>
      </c>
      <c r="AE2" s="64">
        <f aca="true" t="shared" si="7" ref="AE2:AE65">AD2/G2</f>
        <v>1.4617834394904459</v>
      </c>
    </row>
    <row r="3" spans="1:31" ht="12.75">
      <c r="A3" s="43" t="s">
        <v>25</v>
      </c>
      <c r="B3" s="44" t="s">
        <v>184</v>
      </c>
      <c r="C3" s="45"/>
      <c r="D3" s="46">
        <v>821</v>
      </c>
      <c r="E3" s="46">
        <v>3</v>
      </c>
      <c r="F3" s="47">
        <f aca="true" t="shared" si="8" ref="F3:F66">D3+E3</f>
        <v>824</v>
      </c>
      <c r="G3" s="48">
        <v>751</v>
      </c>
      <c r="H3" s="49"/>
      <c r="I3" s="50">
        <v>43.4</v>
      </c>
      <c r="J3" s="51">
        <v>16.3</v>
      </c>
      <c r="K3" s="52">
        <f t="shared" si="0"/>
        <v>818.287855369772</v>
      </c>
      <c r="L3" s="52">
        <f t="shared" si="1"/>
        <v>965.9482928200084</v>
      </c>
      <c r="M3" s="52">
        <f t="shared" si="2"/>
        <v>795.9579179749614</v>
      </c>
      <c r="N3" s="52">
        <f t="shared" si="3"/>
        <v>950.0811653980578</v>
      </c>
      <c r="O3" s="53"/>
      <c r="P3" s="53">
        <f aca="true" t="shared" si="9" ref="P3:P66">F3+O3</f>
        <v>824</v>
      </c>
      <c r="Q3" s="54">
        <f t="shared" si="4"/>
        <v>1.0972037283621838</v>
      </c>
      <c r="R3" s="55"/>
      <c r="S3" s="56">
        <v>1.1435064935064936</v>
      </c>
      <c r="T3" s="57">
        <f aca="true" t="shared" si="10" ref="T3:T66">Q3-S3</f>
        <v>-0.046302765144309754</v>
      </c>
      <c r="U3" s="58">
        <f>(S3*G3)-(Q3*G3)</f>
        <v>34.773376623376635</v>
      </c>
      <c r="V3" s="59"/>
      <c r="W3" s="58">
        <f t="shared" si="5"/>
        <v>858.7733766233766</v>
      </c>
      <c r="X3" s="60">
        <f t="shared" si="6"/>
        <v>1.1435064935064936</v>
      </c>
      <c r="Z3" s="61">
        <v>3</v>
      </c>
      <c r="AA3" s="61"/>
      <c r="AB3" s="61"/>
      <c r="AC3" s="62"/>
      <c r="AD3" s="65">
        <f aca="true" t="shared" si="11" ref="AD3:AD66">W3-Z3-AA3+AB3</f>
        <v>855.7733766233766</v>
      </c>
      <c r="AE3" s="66">
        <f t="shared" si="7"/>
        <v>1.1395118197381846</v>
      </c>
    </row>
    <row r="4" spans="1:31" ht="12.75">
      <c r="A4" s="43" t="s">
        <v>25</v>
      </c>
      <c r="B4" s="44" t="s">
        <v>185</v>
      </c>
      <c r="C4" s="45"/>
      <c r="D4" s="46">
        <v>601.5</v>
      </c>
      <c r="E4" s="46">
        <v>3</v>
      </c>
      <c r="F4" s="47">
        <f t="shared" si="8"/>
        <v>604.5</v>
      </c>
      <c r="G4" s="48">
        <v>529</v>
      </c>
      <c r="H4" s="49"/>
      <c r="I4" s="50">
        <v>28.9</v>
      </c>
      <c r="J4" s="51">
        <v>11.3</v>
      </c>
      <c r="K4" s="52">
        <f t="shared" si="0"/>
        <v>540.4714533277131</v>
      </c>
      <c r="L4" s="52">
        <f t="shared" si="1"/>
        <v>644.482600346588</v>
      </c>
      <c r="M4" s="52">
        <f t="shared" si="2"/>
        <v>608.0645537537634</v>
      </c>
      <c r="N4" s="52">
        <f t="shared" si="3"/>
        <v>716.6280662528554</v>
      </c>
      <c r="O4" s="53">
        <v>4</v>
      </c>
      <c r="P4" s="53">
        <f t="shared" si="9"/>
        <v>608.5</v>
      </c>
      <c r="Q4" s="54">
        <f t="shared" si="4"/>
        <v>1.1502835538752363</v>
      </c>
      <c r="R4" s="55"/>
      <c r="S4" s="56">
        <v>1.1393162393162393</v>
      </c>
      <c r="T4" s="57">
        <f t="shared" si="10"/>
        <v>0.010967314558997021</v>
      </c>
      <c r="U4" s="58"/>
      <c r="V4" s="59"/>
      <c r="W4" s="58">
        <f t="shared" si="5"/>
        <v>608.5</v>
      </c>
      <c r="X4" s="60">
        <f t="shared" si="6"/>
        <v>1.1502835538752363</v>
      </c>
      <c r="Z4" s="61">
        <v>1.5</v>
      </c>
      <c r="AA4" s="61"/>
      <c r="AB4" s="61"/>
      <c r="AC4" s="62"/>
      <c r="AD4" s="65">
        <f t="shared" si="11"/>
        <v>607</v>
      </c>
      <c r="AE4" s="66">
        <f t="shared" si="7"/>
        <v>1.1474480151228734</v>
      </c>
    </row>
    <row r="5" spans="1:31" ht="12.75">
      <c r="A5" s="43" t="s">
        <v>25</v>
      </c>
      <c r="B5" s="44" t="s">
        <v>186</v>
      </c>
      <c r="C5" s="45"/>
      <c r="D5" s="46">
        <v>312.5</v>
      </c>
      <c r="E5" s="46">
        <v>3</v>
      </c>
      <c r="F5" s="47">
        <f t="shared" si="8"/>
        <v>315.5</v>
      </c>
      <c r="G5" s="48">
        <v>262</v>
      </c>
      <c r="H5" s="49"/>
      <c r="I5" s="50">
        <v>56.2</v>
      </c>
      <c r="J5" s="51">
        <v>30.7</v>
      </c>
      <c r="K5" s="52">
        <f t="shared" si="0"/>
        <v>301.1815840007494</v>
      </c>
      <c r="L5" s="52">
        <f t="shared" si="1"/>
        <v>352.69561144677067</v>
      </c>
      <c r="M5" s="52">
        <f t="shared" si="2"/>
        <v>329.3911565998595</v>
      </c>
      <c r="N5" s="52">
        <f t="shared" si="3"/>
        <v>383.1598527714325</v>
      </c>
      <c r="O5" s="53">
        <v>14</v>
      </c>
      <c r="P5" s="53">
        <f t="shared" si="9"/>
        <v>329.5</v>
      </c>
      <c r="Q5" s="54">
        <f t="shared" si="4"/>
        <v>1.2576335877862594</v>
      </c>
      <c r="R5" s="55"/>
      <c r="S5" s="56">
        <v>1.2612781954887218</v>
      </c>
      <c r="T5" s="57">
        <f t="shared" si="10"/>
        <v>-0.0036446077024623325</v>
      </c>
      <c r="U5" s="58">
        <f>(S5*G5)-(Q5*G5)</f>
        <v>0.9548872180450871</v>
      </c>
      <c r="V5" s="59"/>
      <c r="W5" s="58">
        <f t="shared" si="5"/>
        <v>330.4548872180451</v>
      </c>
      <c r="X5" s="60">
        <f t="shared" si="6"/>
        <v>1.2612781954887218</v>
      </c>
      <c r="Z5" s="61">
        <v>0.5</v>
      </c>
      <c r="AA5" s="61">
        <v>2</v>
      </c>
      <c r="AB5" s="61"/>
      <c r="AC5" s="62"/>
      <c r="AD5" s="65">
        <f t="shared" si="11"/>
        <v>327.9548872180451</v>
      </c>
      <c r="AE5" s="66">
        <f t="shared" si="7"/>
        <v>1.2517362107558974</v>
      </c>
    </row>
    <row r="6" spans="1:31" ht="12.75">
      <c r="A6" s="43" t="s">
        <v>25</v>
      </c>
      <c r="B6" s="44" t="s">
        <v>187</v>
      </c>
      <c r="C6" s="45"/>
      <c r="D6" s="46">
        <v>516</v>
      </c>
      <c r="E6" s="46">
        <v>3</v>
      </c>
      <c r="F6" s="47">
        <f t="shared" si="8"/>
        <v>519</v>
      </c>
      <c r="G6" s="48">
        <v>468</v>
      </c>
      <c r="H6" s="49"/>
      <c r="I6" s="50">
        <v>31.2</v>
      </c>
      <c r="J6" s="51">
        <v>11.4</v>
      </c>
      <c r="K6" s="52">
        <f t="shared" si="0"/>
        <v>483.1901081916538</v>
      </c>
      <c r="L6" s="52">
        <f t="shared" si="1"/>
        <v>575.2075312631728</v>
      </c>
      <c r="M6" s="52">
        <f t="shared" si="2"/>
        <v>549.4690731219075</v>
      </c>
      <c r="N6" s="52">
        <f t="shared" si="3"/>
        <v>645.5139197184576</v>
      </c>
      <c r="O6" s="53">
        <v>30.5</v>
      </c>
      <c r="P6" s="53">
        <f t="shared" si="9"/>
        <v>549.5</v>
      </c>
      <c r="Q6" s="54">
        <f t="shared" si="4"/>
        <v>1.1741452991452992</v>
      </c>
      <c r="R6" s="55"/>
      <c r="S6" s="56">
        <v>1.1719210879141928</v>
      </c>
      <c r="T6" s="57">
        <f t="shared" si="10"/>
        <v>0.0022242112311063877</v>
      </c>
      <c r="U6" s="58"/>
      <c r="V6" s="59"/>
      <c r="W6" s="58">
        <f t="shared" si="5"/>
        <v>549.5</v>
      </c>
      <c r="X6" s="60">
        <f t="shared" si="6"/>
        <v>1.1741452991452992</v>
      </c>
      <c r="Z6" s="61">
        <v>1.5</v>
      </c>
      <c r="AA6" s="61"/>
      <c r="AB6" s="61"/>
      <c r="AC6" s="62"/>
      <c r="AD6" s="65">
        <f t="shared" si="11"/>
        <v>548</v>
      </c>
      <c r="AE6" s="66">
        <f t="shared" si="7"/>
        <v>1.170940170940171</v>
      </c>
    </row>
    <row r="7" spans="1:31" ht="12.75">
      <c r="A7" s="43" t="s">
        <v>188</v>
      </c>
      <c r="B7" s="44" t="s">
        <v>189</v>
      </c>
      <c r="C7" s="45" t="s">
        <v>183</v>
      </c>
      <c r="D7" s="46">
        <v>959.5</v>
      </c>
      <c r="E7" s="46">
        <v>3</v>
      </c>
      <c r="F7" s="47">
        <f t="shared" si="8"/>
        <v>962.5</v>
      </c>
      <c r="G7" s="48">
        <v>742</v>
      </c>
      <c r="H7" s="49"/>
      <c r="I7" s="50">
        <v>86.1</v>
      </c>
      <c r="J7" s="51">
        <v>65.7</v>
      </c>
      <c r="K7" s="52">
        <f t="shared" si="0"/>
        <v>956.8745257833358</v>
      </c>
      <c r="L7" s="52">
        <f t="shared" si="1"/>
        <v>1102.765397405274</v>
      </c>
      <c r="M7" s="52">
        <f t="shared" si="2"/>
        <v>789.1142958616181</v>
      </c>
      <c r="N7" s="52">
        <f t="shared" si="3"/>
        <v>941.3905270040116</v>
      </c>
      <c r="O7" s="53"/>
      <c r="P7" s="53">
        <f t="shared" si="9"/>
        <v>962.5</v>
      </c>
      <c r="Q7" s="54">
        <f t="shared" si="4"/>
        <v>1.2971698113207548</v>
      </c>
      <c r="R7" s="55"/>
      <c r="S7" s="56">
        <v>1.2898832684824904</v>
      </c>
      <c r="T7" s="57">
        <f t="shared" si="10"/>
        <v>0.007286542838264465</v>
      </c>
      <c r="U7" s="58"/>
      <c r="V7" s="59"/>
      <c r="W7" s="58">
        <f t="shared" si="5"/>
        <v>962.5</v>
      </c>
      <c r="X7" s="60">
        <f t="shared" si="6"/>
        <v>1.2971698113207548</v>
      </c>
      <c r="Z7" s="61">
        <v>3</v>
      </c>
      <c r="AA7" s="61"/>
      <c r="AB7" s="61">
        <v>3</v>
      </c>
      <c r="AC7" s="62"/>
      <c r="AD7" s="65">
        <f t="shared" si="11"/>
        <v>962.5</v>
      </c>
      <c r="AE7" s="66">
        <f t="shared" si="7"/>
        <v>1.2971698113207548</v>
      </c>
    </row>
    <row r="8" spans="1:31" ht="12.75">
      <c r="A8" s="43" t="s">
        <v>188</v>
      </c>
      <c r="B8" s="44" t="s">
        <v>190</v>
      </c>
      <c r="C8" s="67">
        <v>0.1</v>
      </c>
      <c r="D8" s="46">
        <v>914</v>
      </c>
      <c r="E8" s="46">
        <v>3</v>
      </c>
      <c r="F8" s="47">
        <f t="shared" si="8"/>
        <v>917</v>
      </c>
      <c r="G8" s="48">
        <v>718</v>
      </c>
      <c r="H8" s="49"/>
      <c r="I8" s="50">
        <v>79.9</v>
      </c>
      <c r="J8" s="51">
        <v>42.2</v>
      </c>
      <c r="K8" s="52">
        <f t="shared" si="0"/>
        <v>905.0747974333755</v>
      </c>
      <c r="L8" s="52">
        <f t="shared" si="1"/>
        <v>1046.2468268465177</v>
      </c>
      <c r="M8" s="52">
        <f t="shared" si="2"/>
        <v>770.5449959237704</v>
      </c>
      <c r="N8" s="52">
        <f t="shared" si="3"/>
        <v>917.895850317623</v>
      </c>
      <c r="O8" s="53"/>
      <c r="P8" s="53">
        <f t="shared" si="9"/>
        <v>917</v>
      </c>
      <c r="Q8" s="54">
        <f t="shared" si="4"/>
        <v>1.277158774373259</v>
      </c>
      <c r="R8" s="55"/>
      <c r="S8" s="56">
        <v>1.286745406824147</v>
      </c>
      <c r="T8" s="57">
        <f t="shared" si="10"/>
        <v>-0.009586632450887977</v>
      </c>
      <c r="U8" s="58">
        <f>(S8*G8)-(Q8*G8)</f>
        <v>6.883202099737559</v>
      </c>
      <c r="V8" s="59"/>
      <c r="W8" s="58">
        <f t="shared" si="5"/>
        <v>923.8832020997376</v>
      </c>
      <c r="X8" s="60">
        <f t="shared" si="6"/>
        <v>1.286745406824147</v>
      </c>
      <c r="Z8" s="61">
        <v>3</v>
      </c>
      <c r="AA8" s="61"/>
      <c r="AB8" s="61">
        <v>3</v>
      </c>
      <c r="AC8" s="62"/>
      <c r="AD8" s="65">
        <f t="shared" si="11"/>
        <v>923.8832020997376</v>
      </c>
      <c r="AE8" s="66">
        <f t="shared" si="7"/>
        <v>1.286745406824147</v>
      </c>
    </row>
    <row r="9" spans="1:31" ht="12.75">
      <c r="A9" s="43" t="s">
        <v>188</v>
      </c>
      <c r="B9" s="44" t="s">
        <v>191</v>
      </c>
      <c r="C9" s="45"/>
      <c r="D9" s="46">
        <v>843</v>
      </c>
      <c r="E9" s="46">
        <v>3</v>
      </c>
      <c r="F9" s="47">
        <f t="shared" si="8"/>
        <v>846</v>
      </c>
      <c r="G9" s="48">
        <v>776</v>
      </c>
      <c r="H9" s="49"/>
      <c r="I9" s="50">
        <v>39.2</v>
      </c>
      <c r="J9" s="51">
        <v>21.1</v>
      </c>
      <c r="K9" s="52">
        <f t="shared" si="0"/>
        <v>830.2629385040514</v>
      </c>
      <c r="L9" s="52">
        <f t="shared" si="1"/>
        <v>982.8388365884502</v>
      </c>
      <c r="M9" s="52">
        <f t="shared" si="2"/>
        <v>814.6249303812283</v>
      </c>
      <c r="N9" s="52">
        <f t="shared" si="3"/>
        <v>973.878778584055</v>
      </c>
      <c r="O9" s="53"/>
      <c r="P9" s="53">
        <f t="shared" si="9"/>
        <v>846</v>
      </c>
      <c r="Q9" s="54">
        <f t="shared" si="4"/>
        <v>1.0902061855670102</v>
      </c>
      <c r="R9" s="55"/>
      <c r="S9" s="56">
        <v>1.1345663265306123</v>
      </c>
      <c r="T9" s="57">
        <f t="shared" si="10"/>
        <v>-0.04436014096360208</v>
      </c>
      <c r="U9" s="58">
        <f>(S9*G9)-(Q9*G9)</f>
        <v>34.42346938775529</v>
      </c>
      <c r="V9" s="59"/>
      <c r="W9" s="58">
        <f t="shared" si="5"/>
        <v>880.4234693877553</v>
      </c>
      <c r="X9" s="60">
        <f t="shared" si="6"/>
        <v>1.1345663265306125</v>
      </c>
      <c r="Z9" s="61">
        <v>1.5</v>
      </c>
      <c r="AA9" s="61"/>
      <c r="AB9" s="61"/>
      <c r="AC9" s="62"/>
      <c r="AD9" s="65">
        <f t="shared" si="11"/>
        <v>878.9234693877553</v>
      </c>
      <c r="AE9" s="66">
        <f t="shared" si="7"/>
        <v>1.1326333368398909</v>
      </c>
    </row>
    <row r="10" spans="1:31" ht="12.75">
      <c r="A10" s="43" t="s">
        <v>188</v>
      </c>
      <c r="B10" s="44" t="s">
        <v>192</v>
      </c>
      <c r="C10" s="45"/>
      <c r="D10" s="46">
        <v>542</v>
      </c>
      <c r="E10" s="46">
        <v>3</v>
      </c>
      <c r="F10" s="47">
        <f t="shared" si="8"/>
        <v>545</v>
      </c>
      <c r="G10" s="48">
        <v>501</v>
      </c>
      <c r="H10" s="49"/>
      <c r="I10" s="50">
        <v>68.5</v>
      </c>
      <c r="J10" s="51">
        <v>33.5</v>
      </c>
      <c r="K10" s="52">
        <f t="shared" si="0"/>
        <v>604.7854433047632</v>
      </c>
      <c r="L10" s="52">
        <f t="shared" si="1"/>
        <v>703.2912744133764</v>
      </c>
      <c r="M10" s="52">
        <f t="shared" si="2"/>
        <v>581.5411820258457</v>
      </c>
      <c r="N10" s="52">
        <f t="shared" si="3"/>
        <v>684.3584216516398</v>
      </c>
      <c r="O10" s="53">
        <v>60</v>
      </c>
      <c r="P10" s="53">
        <f t="shared" si="9"/>
        <v>605</v>
      </c>
      <c r="Q10" s="54">
        <f t="shared" si="4"/>
        <v>1.2075848303393213</v>
      </c>
      <c r="R10" s="55"/>
      <c r="S10" s="56">
        <v>1.1832298136645962</v>
      </c>
      <c r="T10" s="57">
        <f t="shared" si="10"/>
        <v>0.02435501667472506</v>
      </c>
      <c r="U10" s="58"/>
      <c r="V10" s="59"/>
      <c r="W10" s="58">
        <f t="shared" si="5"/>
        <v>605</v>
      </c>
      <c r="X10" s="60">
        <f t="shared" si="6"/>
        <v>1.2075848303393213</v>
      </c>
      <c r="Z10" s="61">
        <v>1.5</v>
      </c>
      <c r="AA10" s="61"/>
      <c r="AB10" s="61"/>
      <c r="AC10" s="62"/>
      <c r="AD10" s="65">
        <f t="shared" si="11"/>
        <v>603.5</v>
      </c>
      <c r="AE10" s="66">
        <f t="shared" si="7"/>
        <v>1.2045908183632734</v>
      </c>
    </row>
    <row r="11" spans="1:31" ht="12.75">
      <c r="A11" s="43" t="s">
        <v>36</v>
      </c>
      <c r="B11" s="44" t="s">
        <v>193</v>
      </c>
      <c r="C11" s="45" t="s">
        <v>183</v>
      </c>
      <c r="D11" s="46">
        <v>488</v>
      </c>
      <c r="E11" s="46">
        <v>3</v>
      </c>
      <c r="F11" s="47">
        <f t="shared" si="8"/>
        <v>491</v>
      </c>
      <c r="G11" s="48">
        <v>358</v>
      </c>
      <c r="H11" s="49"/>
      <c r="I11" s="50">
        <v>88</v>
      </c>
      <c r="J11" s="51">
        <v>63.3</v>
      </c>
      <c r="K11" s="52">
        <f t="shared" si="0"/>
        <v>464.8584141258021</v>
      </c>
      <c r="L11" s="52">
        <f t="shared" si="1"/>
        <v>535.2478104070068</v>
      </c>
      <c r="M11" s="52">
        <f t="shared" si="2"/>
        <v>436.2136186424945</v>
      </c>
      <c r="N11" s="52">
        <f t="shared" si="3"/>
        <v>509.6838218082316</v>
      </c>
      <c r="O11" s="53"/>
      <c r="P11" s="53">
        <f t="shared" si="9"/>
        <v>491</v>
      </c>
      <c r="Q11" s="54">
        <f t="shared" si="4"/>
        <v>1.3715083798882681</v>
      </c>
      <c r="R11" s="55"/>
      <c r="S11" s="56">
        <v>1.357851962990748</v>
      </c>
      <c r="T11" s="57">
        <f t="shared" si="10"/>
        <v>0.013656416897520174</v>
      </c>
      <c r="U11" s="58"/>
      <c r="V11" s="59"/>
      <c r="W11" s="58">
        <f t="shared" si="5"/>
        <v>491</v>
      </c>
      <c r="X11" s="60">
        <f t="shared" si="6"/>
        <v>1.3715083798882681</v>
      </c>
      <c r="Z11" s="61">
        <v>1.5</v>
      </c>
      <c r="AA11" s="61"/>
      <c r="AB11" s="61">
        <v>1.5</v>
      </c>
      <c r="AC11" s="62"/>
      <c r="AD11" s="65">
        <f t="shared" si="11"/>
        <v>491</v>
      </c>
      <c r="AE11" s="66">
        <f t="shared" si="7"/>
        <v>1.3715083798882681</v>
      </c>
    </row>
    <row r="12" spans="1:31" ht="12.75">
      <c r="A12" s="43" t="s">
        <v>36</v>
      </c>
      <c r="B12" s="44" t="s">
        <v>194</v>
      </c>
      <c r="C12" s="45" t="s">
        <v>195</v>
      </c>
      <c r="D12" s="46">
        <v>443</v>
      </c>
      <c r="E12" s="46">
        <v>3</v>
      </c>
      <c r="F12" s="47">
        <f t="shared" si="8"/>
        <v>446</v>
      </c>
      <c r="G12" s="48">
        <v>348</v>
      </c>
      <c r="H12" s="49"/>
      <c r="I12" s="50">
        <v>77.3</v>
      </c>
      <c r="J12" s="51">
        <v>33.3</v>
      </c>
      <c r="K12" s="52">
        <f t="shared" si="0"/>
        <v>434.4336096669946</v>
      </c>
      <c r="L12" s="52">
        <f t="shared" si="1"/>
        <v>502.8568216945342</v>
      </c>
      <c r="M12" s="52">
        <f t="shared" si="2"/>
        <v>425.4333637368935</v>
      </c>
      <c r="N12" s="52">
        <f t="shared" si="3"/>
        <v>496.85132659073844</v>
      </c>
      <c r="O12" s="53"/>
      <c r="P12" s="53">
        <f t="shared" si="9"/>
        <v>446</v>
      </c>
      <c r="Q12" s="54">
        <f t="shared" si="4"/>
        <v>1.2816091954022988</v>
      </c>
      <c r="R12" s="55"/>
      <c r="S12" s="56">
        <v>1.3125</v>
      </c>
      <c r="T12" s="57">
        <f t="shared" si="10"/>
        <v>-0.030890804597701216</v>
      </c>
      <c r="U12" s="58">
        <f>(S12*G12)-(Q12*G12)</f>
        <v>10.75</v>
      </c>
      <c r="V12" s="59"/>
      <c r="W12" s="58">
        <f t="shared" si="5"/>
        <v>456.75</v>
      </c>
      <c r="X12" s="60">
        <f t="shared" si="6"/>
        <v>1.3125</v>
      </c>
      <c r="Z12" s="61">
        <v>1.5</v>
      </c>
      <c r="AA12" s="61"/>
      <c r="AB12" s="61">
        <v>1.5</v>
      </c>
      <c r="AC12" s="62"/>
      <c r="AD12" s="65">
        <f t="shared" si="11"/>
        <v>456.75</v>
      </c>
      <c r="AE12" s="66">
        <f t="shared" si="7"/>
        <v>1.3125</v>
      </c>
    </row>
    <row r="13" spans="1:31" ht="12.75">
      <c r="A13" s="43" t="s">
        <v>36</v>
      </c>
      <c r="B13" s="44" t="s">
        <v>196</v>
      </c>
      <c r="C13" s="45" t="s">
        <v>197</v>
      </c>
      <c r="D13" s="46">
        <v>436</v>
      </c>
      <c r="E13" s="46">
        <v>3</v>
      </c>
      <c r="F13" s="47">
        <f t="shared" si="8"/>
        <v>439</v>
      </c>
      <c r="G13" s="48">
        <v>298</v>
      </c>
      <c r="H13" s="49"/>
      <c r="I13" s="50">
        <v>77.7</v>
      </c>
      <c r="J13" s="51">
        <v>30.1</v>
      </c>
      <c r="K13" s="52">
        <f t="shared" si="0"/>
        <v>372.57327525642825</v>
      </c>
      <c r="L13" s="52">
        <f t="shared" si="1"/>
        <v>431.1655660156433</v>
      </c>
      <c r="M13" s="52">
        <f t="shared" si="2"/>
        <v>370.32132796293456</v>
      </c>
      <c r="N13" s="52">
        <f t="shared" si="3"/>
        <v>431.478089257319</v>
      </c>
      <c r="O13" s="53"/>
      <c r="P13" s="53">
        <f t="shared" si="9"/>
        <v>439</v>
      </c>
      <c r="Q13" s="54">
        <f t="shared" si="4"/>
        <v>1.4731543624161074</v>
      </c>
      <c r="R13" s="55"/>
      <c r="S13" s="56">
        <v>1.4146706586826348</v>
      </c>
      <c r="T13" s="57">
        <f t="shared" si="10"/>
        <v>0.05848370373347267</v>
      </c>
      <c r="U13" s="58"/>
      <c r="V13" s="59"/>
      <c r="W13" s="58">
        <f t="shared" si="5"/>
        <v>439</v>
      </c>
      <c r="X13" s="60">
        <f t="shared" si="6"/>
        <v>1.4731543624161074</v>
      </c>
      <c r="Z13" s="61">
        <v>1.5</v>
      </c>
      <c r="AA13" s="61"/>
      <c r="AB13" s="61"/>
      <c r="AC13" s="62"/>
      <c r="AD13" s="65">
        <f t="shared" si="11"/>
        <v>437.5</v>
      </c>
      <c r="AE13" s="66">
        <f t="shared" si="7"/>
        <v>1.4681208053691275</v>
      </c>
    </row>
    <row r="14" spans="1:31" ht="12.75">
      <c r="A14" s="43" t="s">
        <v>198</v>
      </c>
      <c r="B14" s="44" t="s">
        <v>199</v>
      </c>
      <c r="C14" s="45"/>
      <c r="D14" s="46">
        <v>1119.5</v>
      </c>
      <c r="E14" s="46">
        <v>3</v>
      </c>
      <c r="F14" s="47">
        <f t="shared" si="8"/>
        <v>1122.5</v>
      </c>
      <c r="G14" s="48">
        <v>1027</v>
      </c>
      <c r="H14" s="49"/>
      <c r="I14" s="50">
        <v>42.2</v>
      </c>
      <c r="J14" s="51">
        <v>14.5</v>
      </c>
      <c r="K14" s="52">
        <f t="shared" si="0"/>
        <v>1113.2447192168986</v>
      </c>
      <c r="L14" s="52">
        <f t="shared" si="1"/>
        <v>1315.1718420682873</v>
      </c>
      <c r="M14" s="52">
        <f t="shared" si="2"/>
        <v>974.0828362485773</v>
      </c>
      <c r="N14" s="52">
        <f t="shared" si="3"/>
        <v>1184.8479162798958</v>
      </c>
      <c r="O14" s="53"/>
      <c r="P14" s="53">
        <f t="shared" si="9"/>
        <v>1122.5</v>
      </c>
      <c r="Q14" s="54">
        <f t="shared" si="4"/>
        <v>1.092989289191821</v>
      </c>
      <c r="R14" s="55"/>
      <c r="S14" s="56">
        <v>1.13054820415879</v>
      </c>
      <c r="T14" s="57">
        <f t="shared" si="10"/>
        <v>-0.03755891496696906</v>
      </c>
      <c r="U14" s="58">
        <f>(S14*G14)-(Q14*G14)</f>
        <v>38.573005671077226</v>
      </c>
      <c r="V14" s="59"/>
      <c r="W14" s="58">
        <f t="shared" si="5"/>
        <v>1161.0730056710772</v>
      </c>
      <c r="X14" s="60">
        <f t="shared" si="6"/>
        <v>1.13054820415879</v>
      </c>
      <c r="Z14" s="61">
        <v>3</v>
      </c>
      <c r="AA14" s="61"/>
      <c r="AB14" s="61"/>
      <c r="AC14" s="62"/>
      <c r="AD14" s="65">
        <f t="shared" si="11"/>
        <v>1158.0730056710772</v>
      </c>
      <c r="AE14" s="66">
        <f t="shared" si="7"/>
        <v>1.1276270746553818</v>
      </c>
    </row>
    <row r="15" spans="1:31" ht="12.75">
      <c r="A15" s="43" t="s">
        <v>200</v>
      </c>
      <c r="B15" s="44" t="s">
        <v>201</v>
      </c>
      <c r="C15" s="45"/>
      <c r="D15" s="46">
        <v>594</v>
      </c>
      <c r="E15" s="46">
        <v>3</v>
      </c>
      <c r="F15" s="47">
        <f t="shared" si="8"/>
        <v>597</v>
      </c>
      <c r="G15" s="48">
        <v>526</v>
      </c>
      <c r="H15" s="49"/>
      <c r="I15" s="50">
        <v>45.8</v>
      </c>
      <c r="J15" s="51">
        <v>18.3</v>
      </c>
      <c r="K15" s="52">
        <f t="shared" si="0"/>
        <v>579.0409816870405</v>
      </c>
      <c r="L15" s="52">
        <f t="shared" si="1"/>
        <v>682.4622734298159</v>
      </c>
      <c r="M15" s="52">
        <f t="shared" si="2"/>
        <v>605.2530329569211</v>
      </c>
      <c r="N15" s="52">
        <f t="shared" si="3"/>
        <v>713.2008733624453</v>
      </c>
      <c r="O15" s="53">
        <v>8.5</v>
      </c>
      <c r="P15" s="53">
        <f t="shared" si="9"/>
        <v>605.5</v>
      </c>
      <c r="Q15" s="54">
        <f t="shared" si="4"/>
        <v>1.1511406844106464</v>
      </c>
      <c r="R15" s="55"/>
      <c r="S15" s="56">
        <v>1.1892605633802817</v>
      </c>
      <c r="T15" s="57">
        <f t="shared" si="10"/>
        <v>-0.03811987896963531</v>
      </c>
      <c r="U15" s="58">
        <f>(S15*G15)-(Q15*G15)</f>
        <v>20.05105633802816</v>
      </c>
      <c r="V15" s="59"/>
      <c r="W15" s="58">
        <f t="shared" si="5"/>
        <v>625.5510563380282</v>
      </c>
      <c r="X15" s="60">
        <f t="shared" si="6"/>
        <v>1.1892605633802817</v>
      </c>
      <c r="Z15" s="61">
        <v>1.5</v>
      </c>
      <c r="AA15" s="61"/>
      <c r="AB15" s="61"/>
      <c r="AC15" s="62"/>
      <c r="AD15" s="65">
        <f t="shared" si="11"/>
        <v>624.0510563380282</v>
      </c>
      <c r="AE15" s="66">
        <f t="shared" si="7"/>
        <v>1.1864088523536658</v>
      </c>
    </row>
    <row r="16" spans="1:31" ht="12.75">
      <c r="A16" s="43" t="s">
        <v>200</v>
      </c>
      <c r="B16" s="44" t="s">
        <v>202</v>
      </c>
      <c r="C16" s="45"/>
      <c r="D16" s="46">
        <v>572.5</v>
      </c>
      <c r="E16" s="46">
        <v>3</v>
      </c>
      <c r="F16" s="47">
        <f t="shared" si="8"/>
        <v>575.5</v>
      </c>
      <c r="G16" s="48">
        <v>474</v>
      </c>
      <c r="H16" s="49"/>
      <c r="I16" s="50">
        <v>63</v>
      </c>
      <c r="J16" s="51">
        <v>30</v>
      </c>
      <c r="K16" s="52">
        <f t="shared" si="0"/>
        <v>559.982014893916</v>
      </c>
      <c r="L16" s="52">
        <f t="shared" si="1"/>
        <v>653.1791485176338</v>
      </c>
      <c r="M16" s="52">
        <f t="shared" si="2"/>
        <v>555.3657467571778</v>
      </c>
      <c r="N16" s="52">
        <f t="shared" si="3"/>
        <v>652.6419375408632</v>
      </c>
      <c r="O16" s="53"/>
      <c r="P16" s="53">
        <f t="shared" si="9"/>
        <v>575.5</v>
      </c>
      <c r="Q16" s="54">
        <f t="shared" si="4"/>
        <v>1.2141350210970465</v>
      </c>
      <c r="R16" s="55"/>
      <c r="S16" s="56">
        <v>1.2589193548387096</v>
      </c>
      <c r="T16" s="57">
        <f t="shared" si="10"/>
        <v>-0.04478433374166313</v>
      </c>
      <c r="U16" s="58">
        <f>(S16*G16)-(Q16*G16)</f>
        <v>21.227774193548385</v>
      </c>
      <c r="V16" s="59"/>
      <c r="W16" s="58">
        <f t="shared" si="5"/>
        <v>596.7277741935484</v>
      </c>
      <c r="X16" s="60">
        <f t="shared" si="6"/>
        <v>1.2589193548387096</v>
      </c>
      <c r="Z16" s="61">
        <v>1.5</v>
      </c>
      <c r="AA16" s="61">
        <v>3</v>
      </c>
      <c r="AB16" s="61"/>
      <c r="AC16" s="62"/>
      <c r="AD16" s="65">
        <f t="shared" si="11"/>
        <v>592.2277741935484</v>
      </c>
      <c r="AE16" s="66">
        <f t="shared" si="7"/>
        <v>1.2494256839526336</v>
      </c>
    </row>
    <row r="17" spans="1:31" ht="12.75">
      <c r="A17" s="43" t="s">
        <v>200</v>
      </c>
      <c r="B17" s="44" t="s">
        <v>203</v>
      </c>
      <c r="C17" s="45" t="s">
        <v>183</v>
      </c>
      <c r="D17" s="46">
        <v>616.5</v>
      </c>
      <c r="E17" s="46">
        <v>3</v>
      </c>
      <c r="F17" s="47">
        <f t="shared" si="8"/>
        <v>619.5</v>
      </c>
      <c r="G17" s="48">
        <v>461</v>
      </c>
      <c r="H17" s="49"/>
      <c r="I17" s="50">
        <v>58.3</v>
      </c>
      <c r="J17" s="51">
        <v>29.7</v>
      </c>
      <c r="K17" s="52">
        <f t="shared" si="0"/>
        <v>534.4758559318064</v>
      </c>
      <c r="L17" s="52">
        <f t="shared" si="1"/>
        <v>625.1169500257599</v>
      </c>
      <c r="M17" s="52">
        <f t="shared" si="2"/>
        <v>542.5528941229649</v>
      </c>
      <c r="N17" s="52">
        <f t="shared" si="3"/>
        <v>637.1611725011905</v>
      </c>
      <c r="O17" s="53"/>
      <c r="P17" s="53">
        <f t="shared" si="9"/>
        <v>619.5</v>
      </c>
      <c r="Q17" s="54">
        <f t="shared" si="4"/>
        <v>1.3438177874186552</v>
      </c>
      <c r="R17" s="55"/>
      <c r="S17" s="56">
        <v>1.3500146082891606</v>
      </c>
      <c r="T17" s="57">
        <f t="shared" si="10"/>
        <v>-0.006196820870505437</v>
      </c>
      <c r="U17" s="58">
        <f>(S17*G17)-(Q17*G17)</f>
        <v>2.856734421303031</v>
      </c>
      <c r="V17" s="59"/>
      <c r="W17" s="58">
        <f t="shared" si="5"/>
        <v>622.356734421303</v>
      </c>
      <c r="X17" s="60">
        <f t="shared" si="6"/>
        <v>1.3500146082891606</v>
      </c>
      <c r="Z17" s="61">
        <v>2.5</v>
      </c>
      <c r="AA17" s="61"/>
      <c r="AB17" s="61">
        <v>2.5</v>
      </c>
      <c r="AC17" s="62"/>
      <c r="AD17" s="65">
        <f t="shared" si="11"/>
        <v>622.356734421303</v>
      </c>
      <c r="AE17" s="66">
        <f t="shared" si="7"/>
        <v>1.3500146082891606</v>
      </c>
    </row>
    <row r="18" spans="1:31" ht="12.75">
      <c r="A18" s="43" t="s">
        <v>200</v>
      </c>
      <c r="B18" s="44" t="s">
        <v>204</v>
      </c>
      <c r="C18" s="45"/>
      <c r="D18" s="46">
        <v>689</v>
      </c>
      <c r="E18" s="46">
        <v>3</v>
      </c>
      <c r="F18" s="47">
        <f t="shared" si="8"/>
        <v>692</v>
      </c>
      <c r="G18" s="48">
        <v>587</v>
      </c>
      <c r="H18" s="49"/>
      <c r="I18" s="50">
        <v>39</v>
      </c>
      <c r="J18" s="51">
        <v>12.3</v>
      </c>
      <c r="K18" s="52">
        <f t="shared" si="0"/>
        <v>627.4969790642125</v>
      </c>
      <c r="L18" s="52">
        <f t="shared" si="1"/>
        <v>742.9119947543442</v>
      </c>
      <c r="M18" s="52">
        <f t="shared" si="2"/>
        <v>660.9927313966534</v>
      </c>
      <c r="N18" s="52">
        <f t="shared" si="3"/>
        <v>781.4592377047195</v>
      </c>
      <c r="O18" s="53"/>
      <c r="P18" s="53">
        <f t="shared" si="9"/>
        <v>692</v>
      </c>
      <c r="Q18" s="54">
        <f t="shared" si="4"/>
        <v>1.1788756388415673</v>
      </c>
      <c r="R18" s="55"/>
      <c r="S18" s="56">
        <v>1.1536</v>
      </c>
      <c r="T18" s="57">
        <f t="shared" si="10"/>
        <v>0.02527563884156736</v>
      </c>
      <c r="U18" s="58"/>
      <c r="V18" s="59"/>
      <c r="W18" s="58">
        <f t="shared" si="5"/>
        <v>692</v>
      </c>
      <c r="X18" s="60">
        <f t="shared" si="6"/>
        <v>1.1788756388415673</v>
      </c>
      <c r="Z18" s="61">
        <v>2.5</v>
      </c>
      <c r="AA18" s="61"/>
      <c r="AB18" s="61"/>
      <c r="AC18" s="62"/>
      <c r="AD18" s="65">
        <f t="shared" si="11"/>
        <v>689.5</v>
      </c>
      <c r="AE18" s="66">
        <f t="shared" si="7"/>
        <v>1.1746166950596253</v>
      </c>
    </row>
    <row r="19" spans="1:31" ht="12.75">
      <c r="A19" s="43" t="s">
        <v>205</v>
      </c>
      <c r="B19" s="44" t="s">
        <v>206</v>
      </c>
      <c r="C19" s="45"/>
      <c r="D19" s="46">
        <v>616.5</v>
      </c>
      <c r="E19" s="46">
        <v>3</v>
      </c>
      <c r="F19" s="47">
        <f t="shared" si="8"/>
        <v>619.5</v>
      </c>
      <c r="G19" s="48">
        <v>563</v>
      </c>
      <c r="H19" s="49"/>
      <c r="I19" s="50">
        <v>32.8</v>
      </c>
      <c r="J19" s="51">
        <v>16.7</v>
      </c>
      <c r="K19" s="52">
        <f t="shared" si="0"/>
        <v>585.492576460119</v>
      </c>
      <c r="L19" s="52">
        <f t="shared" si="1"/>
        <v>696.1887499414547</v>
      </c>
      <c r="M19" s="52">
        <f t="shared" si="2"/>
        <v>639.4207435688398</v>
      </c>
      <c r="N19" s="52">
        <f t="shared" si="3"/>
        <v>754.9618731283649</v>
      </c>
      <c r="O19" s="53">
        <v>20</v>
      </c>
      <c r="P19" s="53">
        <f t="shared" si="9"/>
        <v>639.5</v>
      </c>
      <c r="Q19" s="54">
        <f t="shared" si="4"/>
        <v>1.1358792184724689</v>
      </c>
      <c r="R19" s="55"/>
      <c r="S19" s="56">
        <v>1.15</v>
      </c>
      <c r="T19" s="57">
        <f t="shared" si="10"/>
        <v>-0.014120781527531046</v>
      </c>
      <c r="U19" s="58">
        <f>(S19*G19)-(Q19*G19)</f>
        <v>7.949999999999932</v>
      </c>
      <c r="V19" s="59"/>
      <c r="W19" s="58">
        <f t="shared" si="5"/>
        <v>647.4499999999999</v>
      </c>
      <c r="X19" s="60">
        <f t="shared" si="6"/>
        <v>1.15</v>
      </c>
      <c r="Z19" s="61">
        <v>2.5</v>
      </c>
      <c r="AA19" s="61">
        <v>3</v>
      </c>
      <c r="AB19" s="61"/>
      <c r="AC19" s="62"/>
      <c r="AD19" s="65">
        <f t="shared" si="11"/>
        <v>641.9499999999999</v>
      </c>
      <c r="AE19" s="66">
        <f t="shared" si="7"/>
        <v>1.1402309058614564</v>
      </c>
    </row>
    <row r="20" spans="1:31" ht="12.75">
      <c r="A20" s="43" t="s">
        <v>207</v>
      </c>
      <c r="B20" s="44" t="s">
        <v>208</v>
      </c>
      <c r="C20" s="45" t="s">
        <v>183</v>
      </c>
      <c r="D20" s="46">
        <v>411.5</v>
      </c>
      <c r="E20" s="46">
        <v>3</v>
      </c>
      <c r="F20" s="47">
        <f t="shared" si="8"/>
        <v>414.5</v>
      </c>
      <c r="G20" s="48">
        <v>290</v>
      </c>
      <c r="H20" s="49"/>
      <c r="I20" s="50">
        <v>81.6</v>
      </c>
      <c r="J20" s="51">
        <v>58.7</v>
      </c>
      <c r="K20" s="52">
        <f t="shared" si="0"/>
        <v>367.8684839117606</v>
      </c>
      <c r="L20" s="52">
        <f t="shared" si="1"/>
        <v>424.8878272680437</v>
      </c>
      <c r="M20" s="52">
        <f t="shared" si="2"/>
        <v>361.3161378330602</v>
      </c>
      <c r="N20" s="52">
        <f t="shared" si="3"/>
        <v>420.831106877931</v>
      </c>
      <c r="O20" s="53"/>
      <c r="P20" s="53">
        <f t="shared" si="9"/>
        <v>414.5</v>
      </c>
      <c r="Q20" s="54">
        <f t="shared" si="4"/>
        <v>1.4293103448275861</v>
      </c>
      <c r="R20" s="55"/>
      <c r="S20" s="56">
        <v>1.3996913580246915</v>
      </c>
      <c r="T20" s="57">
        <f t="shared" si="10"/>
        <v>0.029618986802894653</v>
      </c>
      <c r="U20" s="58"/>
      <c r="V20" s="59"/>
      <c r="W20" s="58">
        <f t="shared" si="5"/>
        <v>414.5</v>
      </c>
      <c r="X20" s="60">
        <f t="shared" si="6"/>
        <v>1.4293103448275861</v>
      </c>
      <c r="Z20" s="61">
        <v>1.5</v>
      </c>
      <c r="AA20" s="61"/>
      <c r="AB20" s="61"/>
      <c r="AC20" s="62"/>
      <c r="AD20" s="65">
        <f t="shared" si="11"/>
        <v>413</v>
      </c>
      <c r="AE20" s="66">
        <f t="shared" si="7"/>
        <v>1.4241379310344828</v>
      </c>
    </row>
    <row r="21" spans="1:31" ht="12.75">
      <c r="A21" s="43" t="s">
        <v>207</v>
      </c>
      <c r="B21" s="44" t="s">
        <v>209</v>
      </c>
      <c r="C21" s="45" t="s">
        <v>183</v>
      </c>
      <c r="D21" s="46">
        <v>336.5</v>
      </c>
      <c r="E21" s="46">
        <v>3</v>
      </c>
      <c r="F21" s="47">
        <f t="shared" si="8"/>
        <v>339.5</v>
      </c>
      <c r="G21" s="48">
        <v>237</v>
      </c>
      <c r="H21" s="49"/>
      <c r="I21" s="50">
        <v>85.8</v>
      </c>
      <c r="J21" s="51">
        <v>51</v>
      </c>
      <c r="K21" s="52">
        <f t="shared" si="0"/>
        <v>305.29942391457075</v>
      </c>
      <c r="L21" s="52">
        <f t="shared" si="1"/>
        <v>351.89799072642967</v>
      </c>
      <c r="M21" s="52">
        <f t="shared" si="2"/>
        <v>300.3519561865864</v>
      </c>
      <c r="N21" s="52">
        <f t="shared" si="3"/>
        <v>348.9900515784291</v>
      </c>
      <c r="O21" s="53"/>
      <c r="P21" s="53">
        <f t="shared" si="9"/>
        <v>339.5</v>
      </c>
      <c r="Q21" s="54">
        <f t="shared" si="4"/>
        <v>1.4324894514767932</v>
      </c>
      <c r="R21" s="55"/>
      <c r="S21" s="56">
        <v>1.3927272727272728</v>
      </c>
      <c r="T21" s="57">
        <f t="shared" si="10"/>
        <v>0.03976217874952037</v>
      </c>
      <c r="U21" s="58"/>
      <c r="V21" s="59"/>
      <c r="W21" s="58">
        <f t="shared" si="5"/>
        <v>339.5</v>
      </c>
      <c r="X21" s="60">
        <f t="shared" si="6"/>
        <v>1.4324894514767932</v>
      </c>
      <c r="Z21" s="61">
        <v>0.5</v>
      </c>
      <c r="AA21" s="61"/>
      <c r="AB21" s="61">
        <v>0.5</v>
      </c>
      <c r="AC21" s="62"/>
      <c r="AD21" s="65">
        <f t="shared" si="11"/>
        <v>339.5</v>
      </c>
      <c r="AE21" s="66">
        <f t="shared" si="7"/>
        <v>1.4324894514767932</v>
      </c>
    </row>
    <row r="22" spans="1:31" ht="12.75">
      <c r="A22" s="43" t="s">
        <v>207</v>
      </c>
      <c r="B22" s="44" t="s">
        <v>210</v>
      </c>
      <c r="C22" s="45"/>
      <c r="D22" s="46">
        <v>516.5</v>
      </c>
      <c r="E22" s="46">
        <v>3</v>
      </c>
      <c r="F22" s="47">
        <f t="shared" si="8"/>
        <v>519.5</v>
      </c>
      <c r="G22" s="48">
        <v>461</v>
      </c>
      <c r="H22" s="49"/>
      <c r="I22" s="50">
        <v>27.8</v>
      </c>
      <c r="J22" s="51">
        <v>13.8</v>
      </c>
      <c r="K22" s="52">
        <f t="shared" si="0"/>
        <v>468.6217975738842</v>
      </c>
      <c r="L22" s="52">
        <f t="shared" si="1"/>
        <v>559.2628916678375</v>
      </c>
      <c r="M22" s="52">
        <f t="shared" si="2"/>
        <v>542.5528941229649</v>
      </c>
      <c r="N22" s="52">
        <f t="shared" si="3"/>
        <v>637.1611725011905</v>
      </c>
      <c r="O22" s="53">
        <v>23.5</v>
      </c>
      <c r="P22" s="53">
        <f t="shared" si="9"/>
        <v>543</v>
      </c>
      <c r="Q22" s="54">
        <f t="shared" si="4"/>
        <v>1.177874186550976</v>
      </c>
      <c r="R22" s="55"/>
      <c r="S22" s="56">
        <v>1.2022821576763485</v>
      </c>
      <c r="T22" s="57">
        <f t="shared" si="10"/>
        <v>-0.024407971125372407</v>
      </c>
      <c r="U22" s="58">
        <f>(S22*G22)-(Q22*G22)</f>
        <v>11.25207468879671</v>
      </c>
      <c r="V22" s="59"/>
      <c r="W22" s="58">
        <f t="shared" si="5"/>
        <v>554.2520746887967</v>
      </c>
      <c r="X22" s="60">
        <f t="shared" si="6"/>
        <v>1.2022821576763487</v>
      </c>
      <c r="Z22" s="61">
        <v>1.5</v>
      </c>
      <c r="AA22" s="61"/>
      <c r="AB22" s="61"/>
      <c r="AC22" s="62"/>
      <c r="AD22" s="65">
        <f t="shared" si="11"/>
        <v>552.7520746887967</v>
      </c>
      <c r="AE22" s="66">
        <f t="shared" si="7"/>
        <v>1.1990283615809039</v>
      </c>
    </row>
    <row r="23" spans="1:31" ht="12.75">
      <c r="A23" s="43" t="s">
        <v>211</v>
      </c>
      <c r="B23" s="44" t="s">
        <v>212</v>
      </c>
      <c r="C23" s="45"/>
      <c r="D23" s="46">
        <v>437</v>
      </c>
      <c r="E23" s="46">
        <v>3</v>
      </c>
      <c r="F23" s="47">
        <f t="shared" si="8"/>
        <v>440</v>
      </c>
      <c r="G23" s="48">
        <v>365</v>
      </c>
      <c r="H23" s="49"/>
      <c r="I23" s="50">
        <v>44.1</v>
      </c>
      <c r="J23" s="51">
        <v>16.3</v>
      </c>
      <c r="K23" s="52">
        <f t="shared" si="0"/>
        <v>398.89981733876635</v>
      </c>
      <c r="L23" s="52">
        <f t="shared" si="1"/>
        <v>470.66554259753644</v>
      </c>
      <c r="M23" s="52">
        <f t="shared" si="2"/>
        <v>443.711770213659</v>
      </c>
      <c r="N23" s="52">
        <f t="shared" si="3"/>
        <v>518.6185415977205</v>
      </c>
      <c r="O23" s="53">
        <v>4</v>
      </c>
      <c r="P23" s="53">
        <f t="shared" si="9"/>
        <v>444</v>
      </c>
      <c r="Q23" s="54">
        <f t="shared" si="4"/>
        <v>1.2164383561643837</v>
      </c>
      <c r="R23" s="55"/>
      <c r="S23" s="56">
        <v>1.2269417475728155</v>
      </c>
      <c r="T23" s="57">
        <f t="shared" si="10"/>
        <v>-0.010503391408431817</v>
      </c>
      <c r="U23" s="58">
        <f>(S23*G23)-(Q23*G23)</f>
        <v>3.833737864077591</v>
      </c>
      <c r="V23" s="59"/>
      <c r="W23" s="58">
        <f t="shared" si="5"/>
        <v>447.8337378640776</v>
      </c>
      <c r="X23" s="60">
        <f t="shared" si="6"/>
        <v>1.2269417475728153</v>
      </c>
      <c r="Z23" s="61">
        <v>1.5</v>
      </c>
      <c r="AA23" s="61"/>
      <c r="AB23" s="61"/>
      <c r="AC23" s="62"/>
      <c r="AD23" s="65">
        <f t="shared" si="11"/>
        <v>446.3337378640776</v>
      </c>
      <c r="AE23" s="66">
        <f t="shared" si="7"/>
        <v>1.2228321585317194</v>
      </c>
    </row>
    <row r="24" spans="1:31" ht="12.75">
      <c r="A24" s="43" t="s">
        <v>211</v>
      </c>
      <c r="B24" s="44" t="s">
        <v>213</v>
      </c>
      <c r="C24" s="45"/>
      <c r="D24" s="46">
        <v>612</v>
      </c>
      <c r="E24" s="46">
        <v>3</v>
      </c>
      <c r="F24" s="47">
        <f t="shared" si="8"/>
        <v>615</v>
      </c>
      <c r="G24" s="48">
        <v>521</v>
      </c>
      <c r="H24" s="49"/>
      <c r="I24" s="50">
        <v>55.3</v>
      </c>
      <c r="J24" s="51">
        <v>21</v>
      </c>
      <c r="K24" s="52">
        <f t="shared" si="0"/>
        <v>596.7183738466583</v>
      </c>
      <c r="L24" s="52">
        <f t="shared" si="1"/>
        <v>699.1565734626013</v>
      </c>
      <c r="M24" s="52">
        <f t="shared" si="2"/>
        <v>600.5510214789044</v>
      </c>
      <c r="N24" s="52">
        <f t="shared" si="3"/>
        <v>707.4727417284827</v>
      </c>
      <c r="O24" s="53"/>
      <c r="P24" s="53">
        <f t="shared" si="9"/>
        <v>615</v>
      </c>
      <c r="Q24" s="54">
        <f t="shared" si="4"/>
        <v>1.1804222648752398</v>
      </c>
      <c r="R24" s="55"/>
      <c r="S24" s="56">
        <v>1.1657986111111112</v>
      </c>
      <c r="T24" s="57">
        <f t="shared" si="10"/>
        <v>0.014623653764128663</v>
      </c>
      <c r="U24" s="58"/>
      <c r="V24" s="59"/>
      <c r="W24" s="58">
        <f t="shared" si="5"/>
        <v>615</v>
      </c>
      <c r="X24" s="60">
        <f t="shared" si="6"/>
        <v>1.1804222648752398</v>
      </c>
      <c r="Z24" s="61">
        <v>1.5</v>
      </c>
      <c r="AA24" s="61">
        <v>3</v>
      </c>
      <c r="AB24" s="61"/>
      <c r="AC24" s="62"/>
      <c r="AD24" s="65">
        <f t="shared" si="11"/>
        <v>610.5</v>
      </c>
      <c r="AE24" s="66">
        <f t="shared" si="7"/>
        <v>1.171785028790787</v>
      </c>
    </row>
    <row r="25" spans="1:31" ht="12.75">
      <c r="A25" s="43" t="s">
        <v>214</v>
      </c>
      <c r="B25" s="44" t="s">
        <v>215</v>
      </c>
      <c r="C25" s="45"/>
      <c r="D25" s="46">
        <v>712.5</v>
      </c>
      <c r="E25" s="46">
        <v>3</v>
      </c>
      <c r="F25" s="47">
        <f t="shared" si="8"/>
        <v>715.5</v>
      </c>
      <c r="G25" s="48">
        <v>634</v>
      </c>
      <c r="H25" s="49"/>
      <c r="I25" s="50">
        <v>31.2</v>
      </c>
      <c r="J25" s="51">
        <v>11.8</v>
      </c>
      <c r="K25" s="52">
        <f t="shared" si="0"/>
        <v>654.5780525502319</v>
      </c>
      <c r="L25" s="52">
        <f t="shared" si="1"/>
        <v>779.2341342325886</v>
      </c>
      <c r="M25" s="52">
        <f t="shared" si="2"/>
        <v>701.8911041335389</v>
      </c>
      <c r="N25" s="52">
        <f t="shared" si="3"/>
        <v>832.0031399074978</v>
      </c>
      <c r="O25" s="53"/>
      <c r="P25" s="53">
        <f t="shared" si="9"/>
        <v>715.5</v>
      </c>
      <c r="Q25" s="54">
        <f t="shared" si="4"/>
        <v>1.1285488958990537</v>
      </c>
      <c r="R25" s="55"/>
      <c r="S25" s="56">
        <v>1.1474464579901154</v>
      </c>
      <c r="T25" s="57">
        <f t="shared" si="10"/>
        <v>-0.018897562091061637</v>
      </c>
      <c r="U25" s="58">
        <f>(S25*G25)-(Q25*G25)</f>
        <v>11.981054365733144</v>
      </c>
      <c r="V25" s="59"/>
      <c r="W25" s="58">
        <f t="shared" si="5"/>
        <v>727.4810543657331</v>
      </c>
      <c r="X25" s="60">
        <f t="shared" si="6"/>
        <v>1.1474464579901154</v>
      </c>
      <c r="Z25" s="61">
        <v>1.5</v>
      </c>
      <c r="AA25" s="61"/>
      <c r="AB25" s="61"/>
      <c r="AC25" s="62"/>
      <c r="AD25" s="65">
        <f t="shared" si="11"/>
        <v>725.9810543657331</v>
      </c>
      <c r="AE25" s="66">
        <f t="shared" si="7"/>
        <v>1.1450805273907463</v>
      </c>
    </row>
    <row r="26" spans="1:31" ht="12.75">
      <c r="A26" s="43" t="s">
        <v>54</v>
      </c>
      <c r="B26" s="44" t="s">
        <v>216</v>
      </c>
      <c r="C26" s="45"/>
      <c r="D26" s="46">
        <v>771.5</v>
      </c>
      <c r="E26" s="46">
        <v>3</v>
      </c>
      <c r="F26" s="47">
        <f t="shared" si="8"/>
        <v>774.5</v>
      </c>
      <c r="G26" s="48">
        <v>679</v>
      </c>
      <c r="H26" s="49"/>
      <c r="I26" s="50">
        <v>36.3</v>
      </c>
      <c r="J26" s="51">
        <v>12.2</v>
      </c>
      <c r="K26" s="52">
        <f t="shared" si="0"/>
        <v>717.2575523394689</v>
      </c>
      <c r="L26" s="52">
        <f t="shared" si="1"/>
        <v>850.7614631633179</v>
      </c>
      <c r="M26" s="52">
        <f t="shared" si="2"/>
        <v>739.3782700643318</v>
      </c>
      <c r="N26" s="52">
        <f t="shared" si="3"/>
        <v>878.725387241805</v>
      </c>
      <c r="O26" s="53"/>
      <c r="P26" s="53">
        <f t="shared" si="9"/>
        <v>774.5</v>
      </c>
      <c r="Q26" s="54">
        <f t="shared" si="4"/>
        <v>1.1406480117820323</v>
      </c>
      <c r="R26" s="55"/>
      <c r="S26" s="56">
        <v>1.1393072289156627</v>
      </c>
      <c r="T26" s="57">
        <f t="shared" si="10"/>
        <v>0.0013407828663696275</v>
      </c>
      <c r="U26" s="58"/>
      <c r="V26" s="59"/>
      <c r="W26" s="58">
        <f t="shared" si="5"/>
        <v>774.5</v>
      </c>
      <c r="X26" s="60">
        <f t="shared" si="6"/>
        <v>1.1406480117820323</v>
      </c>
      <c r="Z26" s="61">
        <v>2.5</v>
      </c>
      <c r="AA26" s="61"/>
      <c r="AB26" s="61"/>
      <c r="AC26" s="62"/>
      <c r="AD26" s="65">
        <f t="shared" si="11"/>
        <v>772</v>
      </c>
      <c r="AE26" s="66">
        <f t="shared" si="7"/>
        <v>1.1369661266568483</v>
      </c>
    </row>
    <row r="27" spans="1:31" ht="12.75">
      <c r="A27" s="43" t="s">
        <v>54</v>
      </c>
      <c r="B27" s="44" t="s">
        <v>217</v>
      </c>
      <c r="C27" s="45" t="s">
        <v>183</v>
      </c>
      <c r="D27" s="46">
        <v>724</v>
      </c>
      <c r="E27" s="46">
        <v>3</v>
      </c>
      <c r="F27" s="47">
        <f t="shared" si="8"/>
        <v>727</v>
      </c>
      <c r="G27" s="48">
        <v>579</v>
      </c>
      <c r="H27" s="49"/>
      <c r="I27" s="50">
        <v>76.8</v>
      </c>
      <c r="J27" s="51">
        <v>44.5</v>
      </c>
      <c r="K27" s="52">
        <f t="shared" si="0"/>
        <v>721.4517352817198</v>
      </c>
      <c r="L27" s="52">
        <f t="shared" si="1"/>
        <v>835.2938035689194</v>
      </c>
      <c r="M27" s="52">
        <f t="shared" si="2"/>
        <v>653.8537279338763</v>
      </c>
      <c r="N27" s="52">
        <f t="shared" si="3"/>
        <v>772.6784419924287</v>
      </c>
      <c r="O27" s="53"/>
      <c r="P27" s="53">
        <f t="shared" si="9"/>
        <v>727</v>
      </c>
      <c r="Q27" s="54">
        <f t="shared" si="4"/>
        <v>1.2556131260794474</v>
      </c>
      <c r="R27" s="55"/>
      <c r="S27" s="56">
        <v>1.2543758207726532</v>
      </c>
      <c r="T27" s="57">
        <f t="shared" si="10"/>
        <v>0.001237305306794223</v>
      </c>
      <c r="U27" s="58"/>
      <c r="V27" s="59"/>
      <c r="W27" s="58">
        <f t="shared" si="5"/>
        <v>727</v>
      </c>
      <c r="X27" s="60">
        <f t="shared" si="6"/>
        <v>1.2556131260794474</v>
      </c>
      <c r="Z27" s="61">
        <v>2.5</v>
      </c>
      <c r="AA27" s="61"/>
      <c r="AB27" s="61">
        <v>1.5</v>
      </c>
      <c r="AC27" s="62"/>
      <c r="AD27" s="65">
        <f t="shared" si="11"/>
        <v>726</v>
      </c>
      <c r="AE27" s="66">
        <f t="shared" si="7"/>
        <v>1.2538860103626943</v>
      </c>
    </row>
    <row r="28" spans="1:31" ht="12.75">
      <c r="A28" s="43" t="s">
        <v>54</v>
      </c>
      <c r="B28" s="44" t="s">
        <v>218</v>
      </c>
      <c r="C28" s="45"/>
      <c r="D28" s="46">
        <v>1026</v>
      </c>
      <c r="E28" s="46">
        <v>3</v>
      </c>
      <c r="F28" s="47">
        <f t="shared" si="8"/>
        <v>1029</v>
      </c>
      <c r="G28" s="48">
        <v>940</v>
      </c>
      <c r="H28" s="49"/>
      <c r="I28" s="50">
        <v>30</v>
      </c>
      <c r="J28" s="51">
        <v>12.7</v>
      </c>
      <c r="K28" s="52">
        <f t="shared" si="0"/>
        <v>965.2269214556696</v>
      </c>
      <c r="L28" s="52">
        <f t="shared" si="1"/>
        <v>1150.0482413001735</v>
      </c>
      <c r="M28" s="52">
        <f t="shared" si="2"/>
        <v>924.570946573142</v>
      </c>
      <c r="N28" s="52">
        <f t="shared" si="3"/>
        <v>1117.481535890999</v>
      </c>
      <c r="O28" s="53"/>
      <c r="P28" s="53">
        <f t="shared" si="9"/>
        <v>1029</v>
      </c>
      <c r="Q28" s="54">
        <f t="shared" si="4"/>
        <v>1.0946808510638297</v>
      </c>
      <c r="R28" s="55"/>
      <c r="S28" s="56">
        <v>1.131104033970276</v>
      </c>
      <c r="T28" s="57">
        <f t="shared" si="10"/>
        <v>-0.036423182906446305</v>
      </c>
      <c r="U28" s="58">
        <f>(S28*G28)-(Q28*G28)</f>
        <v>34.23779193205951</v>
      </c>
      <c r="V28" s="59"/>
      <c r="W28" s="58">
        <f t="shared" si="5"/>
        <v>1063.2377919320595</v>
      </c>
      <c r="X28" s="60">
        <f t="shared" si="6"/>
        <v>1.131104033970276</v>
      </c>
      <c r="Z28" s="61">
        <v>3</v>
      </c>
      <c r="AA28" s="61"/>
      <c r="AB28" s="61"/>
      <c r="AC28" s="62"/>
      <c r="AD28" s="65">
        <f t="shared" si="11"/>
        <v>1060.2377919320595</v>
      </c>
      <c r="AE28" s="66">
        <f t="shared" si="7"/>
        <v>1.127912544608574</v>
      </c>
    </row>
    <row r="29" spans="1:31" ht="12.75">
      <c r="A29" s="43" t="s">
        <v>57</v>
      </c>
      <c r="B29" s="44" t="s">
        <v>219</v>
      </c>
      <c r="C29" s="45" t="s">
        <v>195</v>
      </c>
      <c r="D29" s="46">
        <v>816.5</v>
      </c>
      <c r="E29" s="46">
        <v>3</v>
      </c>
      <c r="F29" s="47">
        <f t="shared" si="8"/>
        <v>819.5</v>
      </c>
      <c r="G29" s="48">
        <v>672</v>
      </c>
      <c r="H29" s="49"/>
      <c r="I29" s="50">
        <v>73.4</v>
      </c>
      <c r="J29" s="51">
        <v>24.5</v>
      </c>
      <c r="K29" s="52">
        <f t="shared" si="0"/>
        <v>826.6314458339187</v>
      </c>
      <c r="L29" s="52">
        <f t="shared" si="1"/>
        <v>958.7590276802024</v>
      </c>
      <c r="M29" s="52">
        <f t="shared" si="2"/>
        <v>733.654287305572</v>
      </c>
      <c r="N29" s="52">
        <f t="shared" si="3"/>
        <v>871.5648362647207</v>
      </c>
      <c r="O29" s="53">
        <v>7.5</v>
      </c>
      <c r="P29" s="53">
        <f t="shared" si="9"/>
        <v>827</v>
      </c>
      <c r="Q29" s="54">
        <f t="shared" si="4"/>
        <v>1.2306547619047619</v>
      </c>
      <c r="R29" s="55"/>
      <c r="S29" s="56">
        <v>1.2474452554744526</v>
      </c>
      <c r="T29" s="57">
        <f t="shared" si="10"/>
        <v>-0.016790493569690756</v>
      </c>
      <c r="U29" s="58">
        <f>(S29*G29)-(Q29*G29)</f>
        <v>11.283211678832117</v>
      </c>
      <c r="V29" s="59"/>
      <c r="W29" s="58">
        <f t="shared" si="5"/>
        <v>838.2832116788321</v>
      </c>
      <c r="X29" s="60">
        <f t="shared" si="6"/>
        <v>1.2474452554744526</v>
      </c>
      <c r="Z29" s="61">
        <v>3</v>
      </c>
      <c r="AA29" s="61"/>
      <c r="AB29" s="61">
        <v>3</v>
      </c>
      <c r="AC29" s="62"/>
      <c r="AD29" s="65">
        <f t="shared" si="11"/>
        <v>838.2832116788321</v>
      </c>
      <c r="AE29" s="66">
        <f t="shared" si="7"/>
        <v>1.2474452554744526</v>
      </c>
    </row>
    <row r="30" spans="1:31" ht="12.75">
      <c r="A30" s="43" t="s">
        <v>57</v>
      </c>
      <c r="B30" s="44" t="s">
        <v>220</v>
      </c>
      <c r="C30" s="45" t="s">
        <v>195</v>
      </c>
      <c r="D30" s="46">
        <v>831</v>
      </c>
      <c r="E30" s="46">
        <v>3</v>
      </c>
      <c r="F30" s="47">
        <f t="shared" si="8"/>
        <v>834</v>
      </c>
      <c r="G30" s="48">
        <v>666</v>
      </c>
      <c r="H30" s="49"/>
      <c r="I30" s="50">
        <v>76.1</v>
      </c>
      <c r="J30" s="51">
        <v>45.7</v>
      </c>
      <c r="K30" s="52">
        <f t="shared" si="0"/>
        <v>827.672895883097</v>
      </c>
      <c r="L30" s="52">
        <f t="shared" si="1"/>
        <v>958.6207671771814</v>
      </c>
      <c r="M30" s="52">
        <f t="shared" si="2"/>
        <v>728.7165365770971</v>
      </c>
      <c r="N30" s="52">
        <f t="shared" si="3"/>
        <v>865.395741349111</v>
      </c>
      <c r="O30" s="53"/>
      <c r="P30" s="53">
        <f t="shared" si="9"/>
        <v>834</v>
      </c>
      <c r="Q30" s="54">
        <f t="shared" si="4"/>
        <v>1.2522522522522523</v>
      </c>
      <c r="R30" s="55"/>
      <c r="S30" s="56">
        <v>1.2709251101321586</v>
      </c>
      <c r="T30" s="57">
        <f t="shared" si="10"/>
        <v>-0.018672857879906246</v>
      </c>
      <c r="U30" s="58">
        <f>(S30*G30)-(Q30*G30)</f>
        <v>12.436123348017531</v>
      </c>
      <c r="V30" s="59"/>
      <c r="W30" s="58">
        <f t="shared" si="5"/>
        <v>846.4361233480175</v>
      </c>
      <c r="X30" s="60">
        <f t="shared" si="6"/>
        <v>1.2709251101321584</v>
      </c>
      <c r="Z30" s="61">
        <v>3</v>
      </c>
      <c r="AA30" s="61">
        <v>3</v>
      </c>
      <c r="AB30" s="61">
        <v>3</v>
      </c>
      <c r="AC30" s="62"/>
      <c r="AD30" s="65">
        <v>846</v>
      </c>
      <c r="AE30" s="66">
        <f t="shared" si="7"/>
        <v>1.2702702702702702</v>
      </c>
    </row>
    <row r="31" spans="1:31" ht="12.75">
      <c r="A31" s="43" t="s">
        <v>57</v>
      </c>
      <c r="B31" s="44" t="s">
        <v>221</v>
      </c>
      <c r="C31" s="67">
        <v>0.1</v>
      </c>
      <c r="D31" s="46">
        <v>653</v>
      </c>
      <c r="E31" s="46">
        <v>3</v>
      </c>
      <c r="F31" s="47">
        <f t="shared" si="8"/>
        <v>656</v>
      </c>
      <c r="G31" s="48">
        <v>522</v>
      </c>
      <c r="H31" s="49"/>
      <c r="I31" s="50">
        <v>75.5</v>
      </c>
      <c r="J31" s="51">
        <v>33.3</v>
      </c>
      <c r="K31" s="52">
        <f t="shared" si="0"/>
        <v>647.2496838555571</v>
      </c>
      <c r="L31" s="52">
        <f t="shared" si="1"/>
        <v>749.8845018968668</v>
      </c>
      <c r="M31" s="52">
        <f t="shared" si="2"/>
        <v>601.4930381228357</v>
      </c>
      <c r="N31" s="52">
        <f t="shared" si="3"/>
        <v>708.6199824036032</v>
      </c>
      <c r="O31" s="53"/>
      <c r="P31" s="53">
        <f t="shared" si="9"/>
        <v>656</v>
      </c>
      <c r="Q31" s="54">
        <f t="shared" si="4"/>
        <v>1.2567049808429118</v>
      </c>
      <c r="R31" s="55"/>
      <c r="S31" s="56">
        <v>1.2346534653465346</v>
      </c>
      <c r="T31" s="57">
        <f t="shared" si="10"/>
        <v>0.022051515496377183</v>
      </c>
      <c r="U31" s="58"/>
      <c r="V31" s="59"/>
      <c r="W31" s="58">
        <f t="shared" si="5"/>
        <v>656</v>
      </c>
      <c r="X31" s="60">
        <f t="shared" si="6"/>
        <v>1.2567049808429118</v>
      </c>
      <c r="Z31" s="61">
        <v>1.5</v>
      </c>
      <c r="AA31" s="61"/>
      <c r="AB31" s="61"/>
      <c r="AC31" s="62"/>
      <c r="AD31" s="65">
        <f t="shared" si="11"/>
        <v>654.5</v>
      </c>
      <c r="AE31" s="66">
        <f t="shared" si="7"/>
        <v>1.253831417624521</v>
      </c>
    </row>
    <row r="32" spans="1:31" ht="12.75">
      <c r="A32" s="43" t="s">
        <v>62</v>
      </c>
      <c r="B32" s="44" t="s">
        <v>222</v>
      </c>
      <c r="C32" s="45" t="s">
        <v>195</v>
      </c>
      <c r="D32" s="46">
        <v>689.5</v>
      </c>
      <c r="E32" s="46">
        <v>3</v>
      </c>
      <c r="F32" s="47">
        <f t="shared" si="8"/>
        <v>692.5</v>
      </c>
      <c r="G32" s="48">
        <v>554</v>
      </c>
      <c r="H32" s="49"/>
      <c r="I32" s="50">
        <v>74.1</v>
      </c>
      <c r="J32" s="51">
        <v>40.6</v>
      </c>
      <c r="K32" s="52">
        <f t="shared" si="0"/>
        <v>683.2952086553324</v>
      </c>
      <c r="L32" s="52">
        <f t="shared" si="1"/>
        <v>792.2218163083696</v>
      </c>
      <c r="M32" s="52">
        <f t="shared" si="2"/>
        <v>631.2113827700604</v>
      </c>
      <c r="N32" s="52">
        <f t="shared" si="3"/>
        <v>744.9054960488825</v>
      </c>
      <c r="O32" s="53"/>
      <c r="P32" s="53">
        <f t="shared" si="9"/>
        <v>692.5</v>
      </c>
      <c r="Q32" s="54">
        <f t="shared" si="4"/>
        <v>1.25</v>
      </c>
      <c r="R32" s="55"/>
      <c r="S32" s="56">
        <v>1.3354203935599285</v>
      </c>
      <c r="T32" s="57">
        <f t="shared" si="10"/>
        <v>-0.08542039355992848</v>
      </c>
      <c r="U32" s="58">
        <f>(S32*G32)-(Q32*G32)</f>
        <v>47.32289803220033</v>
      </c>
      <c r="V32" s="59"/>
      <c r="W32" s="58">
        <f t="shared" si="5"/>
        <v>739.8228980322003</v>
      </c>
      <c r="X32" s="60">
        <f t="shared" si="6"/>
        <v>1.3354203935599285</v>
      </c>
      <c r="Z32" s="61">
        <v>1.5</v>
      </c>
      <c r="AA32" s="61">
        <v>3</v>
      </c>
      <c r="AB32" s="61">
        <v>4.5</v>
      </c>
      <c r="AC32" s="62"/>
      <c r="AD32" s="65">
        <f t="shared" si="11"/>
        <v>739.8228980322003</v>
      </c>
      <c r="AE32" s="66">
        <f t="shared" si="7"/>
        <v>1.3354203935599285</v>
      </c>
    </row>
    <row r="33" spans="1:31" ht="12.75">
      <c r="A33" s="43" t="s">
        <v>62</v>
      </c>
      <c r="B33" s="44" t="s">
        <v>223</v>
      </c>
      <c r="C33" s="45" t="s">
        <v>183</v>
      </c>
      <c r="D33" s="46">
        <v>782</v>
      </c>
      <c r="E33" s="46">
        <v>3</v>
      </c>
      <c r="F33" s="47">
        <f t="shared" si="8"/>
        <v>785</v>
      </c>
      <c r="G33" s="48">
        <v>589</v>
      </c>
      <c r="H33" s="49"/>
      <c r="I33" s="50">
        <v>91.7</v>
      </c>
      <c r="J33" s="51">
        <v>55</v>
      </c>
      <c r="K33" s="52">
        <f t="shared" si="0"/>
        <v>775.0159711488924</v>
      </c>
      <c r="L33" s="52">
        <f t="shared" si="1"/>
        <v>890.824223689757</v>
      </c>
      <c r="M33" s="52">
        <f t="shared" si="2"/>
        <v>662.769410520708</v>
      </c>
      <c r="N33" s="52">
        <f t="shared" si="3"/>
        <v>783.6463648911525</v>
      </c>
      <c r="O33" s="53"/>
      <c r="P33" s="53">
        <f t="shared" si="9"/>
        <v>785</v>
      </c>
      <c r="Q33" s="54">
        <f t="shared" si="4"/>
        <v>1.33276740237691</v>
      </c>
      <c r="R33" s="55"/>
      <c r="S33" s="56">
        <v>1.3743169398907105</v>
      </c>
      <c r="T33" s="57">
        <f t="shared" si="10"/>
        <v>-0.041549537513800416</v>
      </c>
      <c r="U33" s="58">
        <f>(S33*G33)-(Q33*G33)</f>
        <v>24.47267759562851</v>
      </c>
      <c r="V33" s="59"/>
      <c r="W33" s="58">
        <f t="shared" si="5"/>
        <v>809.4726775956285</v>
      </c>
      <c r="X33" s="60">
        <f t="shared" si="6"/>
        <v>1.3743169398907105</v>
      </c>
      <c r="Z33" s="61">
        <v>2.5</v>
      </c>
      <c r="AA33" s="61"/>
      <c r="AB33" s="61">
        <v>2.5</v>
      </c>
      <c r="AC33" s="62"/>
      <c r="AD33" s="65">
        <f t="shared" si="11"/>
        <v>809.4726775956285</v>
      </c>
      <c r="AE33" s="66">
        <f t="shared" si="7"/>
        <v>1.3743169398907105</v>
      </c>
    </row>
    <row r="34" spans="1:31" ht="12.75">
      <c r="A34" s="43" t="s">
        <v>62</v>
      </c>
      <c r="B34" s="44" t="s">
        <v>224</v>
      </c>
      <c r="C34" s="45" t="s">
        <v>183</v>
      </c>
      <c r="D34" s="46">
        <v>876</v>
      </c>
      <c r="E34" s="46">
        <v>3</v>
      </c>
      <c r="F34" s="47">
        <f t="shared" si="8"/>
        <v>879</v>
      </c>
      <c r="G34" s="48">
        <v>673</v>
      </c>
      <c r="H34" s="49"/>
      <c r="I34" s="50">
        <v>82.1</v>
      </c>
      <c r="J34" s="51">
        <v>55</v>
      </c>
      <c r="K34" s="52">
        <f t="shared" si="0"/>
        <v>855.2846236710225</v>
      </c>
      <c r="L34" s="52">
        <f t="shared" si="1"/>
        <v>987.6088239426724</v>
      </c>
      <c r="M34" s="52">
        <f t="shared" si="2"/>
        <v>734.4744206507438</v>
      </c>
      <c r="N34" s="52">
        <f t="shared" si="3"/>
        <v>872.590193641082</v>
      </c>
      <c r="O34" s="53"/>
      <c r="P34" s="53">
        <f t="shared" si="9"/>
        <v>879</v>
      </c>
      <c r="Q34" s="54">
        <f t="shared" si="4"/>
        <v>1.3060921248142645</v>
      </c>
      <c r="R34" s="55"/>
      <c r="S34" s="56">
        <v>1.2919198482210152</v>
      </c>
      <c r="T34" s="57">
        <f t="shared" si="10"/>
        <v>0.014172276593249267</v>
      </c>
      <c r="U34" s="58"/>
      <c r="V34" s="59"/>
      <c r="W34" s="58">
        <f t="shared" si="5"/>
        <v>879</v>
      </c>
      <c r="X34" s="60">
        <f t="shared" si="6"/>
        <v>1.3060921248142645</v>
      </c>
      <c r="Z34" s="61">
        <v>3</v>
      </c>
      <c r="AA34" s="61"/>
      <c r="AB34" s="61">
        <v>3</v>
      </c>
      <c r="AC34" s="62"/>
      <c r="AD34" s="65">
        <f t="shared" si="11"/>
        <v>879</v>
      </c>
      <c r="AE34" s="66">
        <f t="shared" si="7"/>
        <v>1.3060921248142645</v>
      </c>
    </row>
    <row r="35" spans="1:31" ht="12.75">
      <c r="A35" s="43" t="s">
        <v>62</v>
      </c>
      <c r="B35" s="44" t="s">
        <v>225</v>
      </c>
      <c r="C35" s="45"/>
      <c r="D35" s="46">
        <v>726</v>
      </c>
      <c r="E35" s="46">
        <v>3</v>
      </c>
      <c r="F35" s="47">
        <f t="shared" si="8"/>
        <v>729</v>
      </c>
      <c r="G35" s="48">
        <v>640</v>
      </c>
      <c r="H35" s="49"/>
      <c r="I35" s="50">
        <v>45.5</v>
      </c>
      <c r="J35" s="51">
        <v>22.5</v>
      </c>
      <c r="K35" s="52">
        <f t="shared" si="0"/>
        <v>703.6373003606388</v>
      </c>
      <c r="L35" s="52">
        <f t="shared" si="1"/>
        <v>829.4730925951948</v>
      </c>
      <c r="M35" s="52">
        <f t="shared" si="2"/>
        <v>706.9838323014957</v>
      </c>
      <c r="N35" s="52">
        <f t="shared" si="3"/>
        <v>838.3272122625899</v>
      </c>
      <c r="O35" s="53"/>
      <c r="P35" s="53">
        <f t="shared" si="9"/>
        <v>729</v>
      </c>
      <c r="Q35" s="54">
        <f t="shared" si="4"/>
        <v>1.1390625</v>
      </c>
      <c r="R35" s="55"/>
      <c r="S35" s="56">
        <v>1.1300142653352354</v>
      </c>
      <c r="T35" s="57">
        <f t="shared" si="10"/>
        <v>0.009048234664764676</v>
      </c>
      <c r="U35" s="58"/>
      <c r="V35" s="59"/>
      <c r="W35" s="58">
        <f t="shared" si="5"/>
        <v>729</v>
      </c>
      <c r="X35" s="60">
        <f t="shared" si="6"/>
        <v>1.1390625</v>
      </c>
      <c r="Z35" s="61">
        <v>3</v>
      </c>
      <c r="AA35" s="61"/>
      <c r="AB35" s="61"/>
      <c r="AC35" s="62"/>
      <c r="AD35" s="65">
        <f t="shared" si="11"/>
        <v>726</v>
      </c>
      <c r="AE35" s="66">
        <f t="shared" si="7"/>
        <v>1.134375</v>
      </c>
    </row>
    <row r="36" spans="1:31" ht="12.75">
      <c r="A36" s="43" t="s">
        <v>62</v>
      </c>
      <c r="B36" s="44" t="s">
        <v>226</v>
      </c>
      <c r="C36" s="45" t="s">
        <v>197</v>
      </c>
      <c r="D36" s="46">
        <v>724</v>
      </c>
      <c r="E36" s="46">
        <v>3</v>
      </c>
      <c r="F36" s="47">
        <f t="shared" si="8"/>
        <v>727</v>
      </c>
      <c r="G36" s="48">
        <v>524</v>
      </c>
      <c r="H36" s="49"/>
      <c r="I36" s="50">
        <v>78.9</v>
      </c>
      <c r="J36" s="51">
        <v>45.5</v>
      </c>
      <c r="K36" s="52">
        <f t="shared" si="0"/>
        <v>658.073907545314</v>
      </c>
      <c r="L36" s="52">
        <f t="shared" si="1"/>
        <v>761.1019624373566</v>
      </c>
      <c r="M36" s="52">
        <f t="shared" si="2"/>
        <v>603.3746498882064</v>
      </c>
      <c r="N36" s="52">
        <f t="shared" si="3"/>
        <v>710.9120422313523</v>
      </c>
      <c r="O36" s="53"/>
      <c r="P36" s="53">
        <f t="shared" si="9"/>
        <v>727</v>
      </c>
      <c r="Q36" s="54">
        <f t="shared" si="4"/>
        <v>1.3874045801526718</v>
      </c>
      <c r="R36" s="55"/>
      <c r="S36" s="56">
        <v>1.3347602739726028</v>
      </c>
      <c r="T36" s="57">
        <f t="shared" si="10"/>
        <v>0.05264430618006899</v>
      </c>
      <c r="U36" s="58"/>
      <c r="V36" s="59"/>
      <c r="W36" s="58">
        <f t="shared" si="5"/>
        <v>727</v>
      </c>
      <c r="X36" s="60">
        <f t="shared" si="6"/>
        <v>1.3874045801526718</v>
      </c>
      <c r="Z36" s="61">
        <v>2.5</v>
      </c>
      <c r="AA36" s="61"/>
      <c r="AB36" s="61"/>
      <c r="AC36" s="62"/>
      <c r="AD36" s="65">
        <f t="shared" si="11"/>
        <v>724.5</v>
      </c>
      <c r="AE36" s="66">
        <f t="shared" si="7"/>
        <v>1.3826335877862594</v>
      </c>
    </row>
    <row r="37" spans="1:31" ht="12.75">
      <c r="A37" s="43" t="s">
        <v>69</v>
      </c>
      <c r="B37" s="44" t="s">
        <v>227</v>
      </c>
      <c r="C37" s="45"/>
      <c r="D37" s="46">
        <v>637.5</v>
      </c>
      <c r="E37" s="46">
        <v>3</v>
      </c>
      <c r="F37" s="47">
        <f t="shared" si="8"/>
        <v>640.5</v>
      </c>
      <c r="G37" s="48">
        <v>569</v>
      </c>
      <c r="H37" s="49"/>
      <c r="I37" s="50">
        <v>42.2</v>
      </c>
      <c r="J37" s="51">
        <v>15.4</v>
      </c>
      <c r="K37" s="52">
        <f t="shared" si="0"/>
        <v>616.7831014940751</v>
      </c>
      <c r="L37" s="52">
        <f t="shared" si="1"/>
        <v>728.6589855276101</v>
      </c>
      <c r="M37" s="52">
        <f t="shared" si="2"/>
        <v>644.8573279306476</v>
      </c>
      <c r="N37" s="52">
        <f t="shared" si="3"/>
        <v>761.6298016773079</v>
      </c>
      <c r="O37" s="53">
        <v>4.5</v>
      </c>
      <c r="P37" s="53">
        <f t="shared" si="9"/>
        <v>645</v>
      </c>
      <c r="Q37" s="54">
        <f t="shared" si="4"/>
        <v>1.133567662565905</v>
      </c>
      <c r="R37" s="55"/>
      <c r="S37" s="56">
        <v>1.1466905187835421</v>
      </c>
      <c r="T37" s="57">
        <f t="shared" si="10"/>
        <v>-0.013122856217637091</v>
      </c>
      <c r="U37" s="58">
        <f>(S37*G37)-(Q37*G37)</f>
        <v>7.466905187835437</v>
      </c>
      <c r="V37" s="59"/>
      <c r="W37" s="58">
        <f t="shared" si="5"/>
        <v>652.4669051878354</v>
      </c>
      <c r="X37" s="60">
        <f t="shared" si="6"/>
        <v>1.1466905187835421</v>
      </c>
      <c r="Z37" s="61">
        <v>1.5</v>
      </c>
      <c r="AA37" s="61"/>
      <c r="AB37" s="61"/>
      <c r="AC37" s="62"/>
      <c r="AD37" s="65">
        <f t="shared" si="11"/>
        <v>650.9669051878354</v>
      </c>
      <c r="AE37" s="66">
        <f t="shared" si="7"/>
        <v>1.1440543149171096</v>
      </c>
    </row>
    <row r="38" spans="1:31" ht="12.75">
      <c r="A38" s="43" t="s">
        <v>69</v>
      </c>
      <c r="B38" s="44" t="s">
        <v>228</v>
      </c>
      <c r="C38" s="45"/>
      <c r="D38" s="46">
        <v>612</v>
      </c>
      <c r="E38" s="46">
        <v>3</v>
      </c>
      <c r="F38" s="47">
        <f t="shared" si="8"/>
        <v>615</v>
      </c>
      <c r="G38" s="48">
        <v>524</v>
      </c>
      <c r="H38" s="49"/>
      <c r="I38" s="50">
        <v>51.3</v>
      </c>
      <c r="J38" s="51">
        <v>21.2</v>
      </c>
      <c r="K38" s="52">
        <f t="shared" si="0"/>
        <v>590.337501756358</v>
      </c>
      <c r="L38" s="52">
        <f t="shared" si="1"/>
        <v>693.3655566484005</v>
      </c>
      <c r="M38" s="52">
        <f t="shared" si="2"/>
        <v>603.3746498882064</v>
      </c>
      <c r="N38" s="52">
        <f t="shared" si="3"/>
        <v>710.9120422313523</v>
      </c>
      <c r="O38" s="53"/>
      <c r="P38" s="53">
        <f t="shared" si="9"/>
        <v>615</v>
      </c>
      <c r="Q38" s="54">
        <f t="shared" si="4"/>
        <v>1.1736641221374047</v>
      </c>
      <c r="R38" s="55"/>
      <c r="S38" s="56">
        <v>1.142558935241862</v>
      </c>
      <c r="T38" s="57">
        <f t="shared" si="10"/>
        <v>0.031105186895542758</v>
      </c>
      <c r="U38" s="58"/>
      <c r="V38" s="59"/>
      <c r="W38" s="58">
        <f t="shared" si="5"/>
        <v>615</v>
      </c>
      <c r="X38" s="60">
        <f t="shared" si="6"/>
        <v>1.1736641221374047</v>
      </c>
      <c r="Z38" s="61">
        <v>1.5</v>
      </c>
      <c r="AA38" s="61"/>
      <c r="AB38" s="61"/>
      <c r="AC38" s="62"/>
      <c r="AD38" s="65">
        <f t="shared" si="11"/>
        <v>613.5</v>
      </c>
      <c r="AE38" s="66">
        <f t="shared" si="7"/>
        <v>1.1708015267175573</v>
      </c>
    </row>
    <row r="39" spans="1:31" ht="12.75">
      <c r="A39" s="43" t="s">
        <v>69</v>
      </c>
      <c r="B39" s="44" t="s">
        <v>229</v>
      </c>
      <c r="C39" s="45"/>
      <c r="D39" s="46">
        <v>708.5</v>
      </c>
      <c r="E39" s="46">
        <v>3</v>
      </c>
      <c r="F39" s="47">
        <f t="shared" si="8"/>
        <v>711.5</v>
      </c>
      <c r="G39" s="48">
        <v>659</v>
      </c>
      <c r="H39" s="49"/>
      <c r="I39" s="50">
        <v>37.1</v>
      </c>
      <c r="J39" s="51">
        <v>16</v>
      </c>
      <c r="K39" s="52">
        <f t="shared" si="0"/>
        <v>698.5998782258442</v>
      </c>
      <c r="L39" s="52">
        <f t="shared" si="1"/>
        <v>828.1714205423634</v>
      </c>
      <c r="M39" s="52">
        <f t="shared" si="2"/>
        <v>722.9191009694161</v>
      </c>
      <c r="N39" s="52">
        <f t="shared" si="3"/>
        <v>858.1617375231053</v>
      </c>
      <c r="O39" s="53">
        <v>11.5</v>
      </c>
      <c r="P39" s="53">
        <f t="shared" si="9"/>
        <v>723</v>
      </c>
      <c r="Q39" s="54">
        <f t="shared" si="4"/>
        <v>1.0971168437025796</v>
      </c>
      <c r="R39" s="55"/>
      <c r="S39" s="56">
        <v>1.1301477832512314</v>
      </c>
      <c r="T39" s="57">
        <f t="shared" si="10"/>
        <v>-0.03303093954865188</v>
      </c>
      <c r="U39" s="58">
        <f>(S39*G39)-(Q39*G39)</f>
        <v>21.767389162561585</v>
      </c>
      <c r="V39" s="59"/>
      <c r="W39" s="58">
        <f t="shared" si="5"/>
        <v>744.7673891625616</v>
      </c>
      <c r="X39" s="60">
        <f t="shared" si="6"/>
        <v>1.1301477832512314</v>
      </c>
      <c r="Z39" s="61">
        <v>1.5</v>
      </c>
      <c r="AA39" s="61"/>
      <c r="AB39" s="61"/>
      <c r="AC39" s="62"/>
      <c r="AD39" s="65">
        <f t="shared" si="11"/>
        <v>743.2673891625616</v>
      </c>
      <c r="AE39" s="66">
        <f t="shared" si="7"/>
        <v>1.1278716072269523</v>
      </c>
    </row>
    <row r="40" spans="1:31" ht="12.75">
      <c r="A40" s="43" t="s">
        <v>69</v>
      </c>
      <c r="B40" s="44" t="s">
        <v>230</v>
      </c>
      <c r="C40" s="45"/>
      <c r="D40" s="46">
        <v>760.5</v>
      </c>
      <c r="E40" s="46">
        <v>3</v>
      </c>
      <c r="F40" s="47">
        <f t="shared" si="8"/>
        <v>763.5</v>
      </c>
      <c r="G40" s="48">
        <v>684</v>
      </c>
      <c r="H40" s="49"/>
      <c r="I40" s="50">
        <v>47.5</v>
      </c>
      <c r="J40" s="51">
        <v>20.2</v>
      </c>
      <c r="K40" s="52">
        <f t="shared" si="0"/>
        <v>758.4195588028664</v>
      </c>
      <c r="L40" s="52">
        <f t="shared" si="1"/>
        <v>892.906561753548</v>
      </c>
      <c r="M40" s="52">
        <f t="shared" si="2"/>
        <v>743.4426139528125</v>
      </c>
      <c r="N40" s="52">
        <f t="shared" si="3"/>
        <v>883.815851286232</v>
      </c>
      <c r="O40" s="53"/>
      <c r="P40" s="53">
        <f t="shared" si="9"/>
        <v>763.5</v>
      </c>
      <c r="Q40" s="54">
        <f t="shared" si="4"/>
        <v>1.1162280701754386</v>
      </c>
      <c r="R40" s="55"/>
      <c r="S40" s="56">
        <v>1.1312434325744307</v>
      </c>
      <c r="T40" s="57">
        <f t="shared" si="10"/>
        <v>-0.01501536239899215</v>
      </c>
      <c r="U40" s="58">
        <f>(S40*G40)-(Q40*G40)</f>
        <v>10.2705078809106</v>
      </c>
      <c r="V40" s="59"/>
      <c r="W40" s="58">
        <f t="shared" si="5"/>
        <v>773.7705078809106</v>
      </c>
      <c r="X40" s="60">
        <f t="shared" si="6"/>
        <v>1.1312434325744307</v>
      </c>
      <c r="Z40" s="61">
        <v>1.5</v>
      </c>
      <c r="AA40" s="61"/>
      <c r="AB40" s="61"/>
      <c r="AC40" s="62"/>
      <c r="AD40" s="65">
        <f t="shared" si="11"/>
        <v>772.2705078809106</v>
      </c>
      <c r="AE40" s="66">
        <f t="shared" si="7"/>
        <v>1.1290504501182903</v>
      </c>
    </row>
    <row r="41" spans="1:31" ht="12.75">
      <c r="A41" s="43" t="s">
        <v>69</v>
      </c>
      <c r="B41" s="44" t="s">
        <v>231</v>
      </c>
      <c r="C41" s="45" t="s">
        <v>232</v>
      </c>
      <c r="D41" s="46">
        <v>425.5</v>
      </c>
      <c r="E41" s="46">
        <v>3</v>
      </c>
      <c r="F41" s="47">
        <f t="shared" si="8"/>
        <v>428.5</v>
      </c>
      <c r="G41" s="48">
        <v>327</v>
      </c>
      <c r="H41" s="49"/>
      <c r="I41" s="50">
        <v>59.5</v>
      </c>
      <c r="J41" s="51">
        <v>24.3</v>
      </c>
      <c r="K41" s="52">
        <f t="shared" si="0"/>
        <v>380.9563018125615</v>
      </c>
      <c r="L41" s="52">
        <f t="shared" si="1"/>
        <v>445.25052690740483</v>
      </c>
      <c r="M41" s="52">
        <f t="shared" si="2"/>
        <v>402.53209324475944</v>
      </c>
      <c r="N41" s="52">
        <f t="shared" si="3"/>
        <v>469.64035144363095</v>
      </c>
      <c r="O41" s="53"/>
      <c r="P41" s="53">
        <f t="shared" si="9"/>
        <v>428.5</v>
      </c>
      <c r="Q41" s="54">
        <f t="shared" si="4"/>
        <v>1.3103975535168195</v>
      </c>
      <c r="R41" s="55"/>
      <c r="S41" s="56">
        <v>1.2955145118733509</v>
      </c>
      <c r="T41" s="57">
        <f t="shared" si="10"/>
        <v>0.014883041643468653</v>
      </c>
      <c r="U41" s="58"/>
      <c r="V41" s="59"/>
      <c r="W41" s="58">
        <f t="shared" si="5"/>
        <v>428.5</v>
      </c>
      <c r="X41" s="60">
        <f t="shared" si="6"/>
        <v>1.3103975535168195</v>
      </c>
      <c r="Z41" s="61">
        <v>1.5</v>
      </c>
      <c r="AA41" s="61"/>
      <c r="AB41" s="61"/>
      <c r="AC41" s="62"/>
      <c r="AD41" s="65">
        <f t="shared" si="11"/>
        <v>427</v>
      </c>
      <c r="AE41" s="66">
        <f t="shared" si="7"/>
        <v>1.305810397553517</v>
      </c>
    </row>
    <row r="42" spans="1:31" ht="12.75">
      <c r="A42" s="43" t="s">
        <v>233</v>
      </c>
      <c r="B42" s="44" t="s">
        <v>234</v>
      </c>
      <c r="C42" s="45"/>
      <c r="D42" s="46">
        <v>777</v>
      </c>
      <c r="E42" s="46">
        <v>3</v>
      </c>
      <c r="F42" s="47">
        <f t="shared" si="8"/>
        <v>780</v>
      </c>
      <c r="G42" s="48">
        <v>709</v>
      </c>
      <c r="H42" s="49"/>
      <c r="I42" s="50">
        <v>52.9</v>
      </c>
      <c r="J42" s="51">
        <v>15.9</v>
      </c>
      <c r="K42" s="52">
        <f t="shared" si="0"/>
        <v>804.0712847173435</v>
      </c>
      <c r="L42" s="52">
        <f t="shared" si="1"/>
        <v>943.4737483021873</v>
      </c>
      <c r="M42" s="52">
        <f t="shared" si="2"/>
        <v>763.4616430837281</v>
      </c>
      <c r="N42" s="52">
        <f t="shared" si="3"/>
        <v>908.9654811968778</v>
      </c>
      <c r="O42" s="53">
        <v>24.5</v>
      </c>
      <c r="P42" s="53">
        <f t="shared" si="9"/>
        <v>804.5</v>
      </c>
      <c r="Q42" s="54">
        <f t="shared" si="4"/>
        <v>1.1346967559943582</v>
      </c>
      <c r="R42" s="55"/>
      <c r="S42" s="56">
        <v>1.131113432513238</v>
      </c>
      <c r="T42" s="57">
        <f t="shared" si="10"/>
        <v>0.0035833234811202264</v>
      </c>
      <c r="U42" s="58"/>
      <c r="V42" s="59"/>
      <c r="W42" s="58">
        <f t="shared" si="5"/>
        <v>804.5</v>
      </c>
      <c r="X42" s="60">
        <f t="shared" si="6"/>
        <v>1.1346967559943582</v>
      </c>
      <c r="Z42" s="61">
        <v>3</v>
      </c>
      <c r="AA42" s="61"/>
      <c r="AB42" s="61"/>
      <c r="AC42" s="62"/>
      <c r="AD42" s="65">
        <f t="shared" si="11"/>
        <v>801.5</v>
      </c>
      <c r="AE42" s="66">
        <f t="shared" si="7"/>
        <v>1.130465444287729</v>
      </c>
    </row>
    <row r="43" spans="1:31" ht="12.75">
      <c r="A43" s="43" t="s">
        <v>235</v>
      </c>
      <c r="B43" s="44" t="s">
        <v>236</v>
      </c>
      <c r="C43" s="45"/>
      <c r="D43" s="46">
        <v>656</v>
      </c>
      <c r="E43" s="46">
        <v>3</v>
      </c>
      <c r="F43" s="47">
        <f t="shared" si="8"/>
        <v>659</v>
      </c>
      <c r="G43" s="48">
        <v>596</v>
      </c>
      <c r="H43" s="49"/>
      <c r="I43" s="50">
        <v>31.7</v>
      </c>
      <c r="J43" s="51">
        <v>10.8</v>
      </c>
      <c r="K43" s="52">
        <f t="shared" si="0"/>
        <v>616.7403868671256</v>
      </c>
      <c r="L43" s="52">
        <f t="shared" si="1"/>
        <v>733.9249683855558</v>
      </c>
      <c r="M43" s="52">
        <f t="shared" si="2"/>
        <v>668.9623614687341</v>
      </c>
      <c r="N43" s="52">
        <f t="shared" si="3"/>
        <v>791.275884057503</v>
      </c>
      <c r="O43" s="53">
        <v>10</v>
      </c>
      <c r="P43" s="53">
        <f t="shared" si="9"/>
        <v>669</v>
      </c>
      <c r="Q43" s="54">
        <f t="shared" si="4"/>
        <v>1.1224832214765101</v>
      </c>
      <c r="R43" s="55"/>
      <c r="S43" s="56">
        <v>1.131578947368421</v>
      </c>
      <c r="T43" s="57">
        <f t="shared" si="10"/>
        <v>-0.009095725891910877</v>
      </c>
      <c r="U43" s="58">
        <f>(S43*G43)-(Q43*G43)</f>
        <v>5.421052631578959</v>
      </c>
      <c r="V43" s="59"/>
      <c r="W43" s="58">
        <f t="shared" si="5"/>
        <v>674.421052631579</v>
      </c>
      <c r="X43" s="60">
        <f t="shared" si="6"/>
        <v>1.131578947368421</v>
      </c>
      <c r="Z43" s="61">
        <v>1.5</v>
      </c>
      <c r="AA43" s="61">
        <v>3</v>
      </c>
      <c r="AB43" s="61"/>
      <c r="AC43" s="62"/>
      <c r="AD43" s="65">
        <f t="shared" si="11"/>
        <v>669.921052631579</v>
      </c>
      <c r="AE43" s="66">
        <f t="shared" si="7"/>
        <v>1.1240286117979512</v>
      </c>
    </row>
    <row r="44" spans="1:31" ht="12.75">
      <c r="A44" s="43" t="s">
        <v>76</v>
      </c>
      <c r="B44" s="44" t="s">
        <v>237</v>
      </c>
      <c r="C44" s="45" t="s">
        <v>197</v>
      </c>
      <c r="D44" s="46">
        <v>832</v>
      </c>
      <c r="E44" s="46">
        <v>3</v>
      </c>
      <c r="F44" s="47">
        <f t="shared" si="8"/>
        <v>835</v>
      </c>
      <c r="G44" s="48">
        <v>620</v>
      </c>
      <c r="H44" s="49"/>
      <c r="I44" s="50">
        <v>84.4</v>
      </c>
      <c r="J44" s="51">
        <v>59.1</v>
      </c>
      <c r="K44" s="52">
        <f t="shared" si="0"/>
        <v>794.6082150718936</v>
      </c>
      <c r="L44" s="52">
        <f t="shared" si="1"/>
        <v>916.5116387991195</v>
      </c>
      <c r="M44" s="52">
        <f t="shared" si="2"/>
        <v>689.8950673586841</v>
      </c>
      <c r="N44" s="52">
        <f t="shared" si="3"/>
        <v>817.133966695994</v>
      </c>
      <c r="O44" s="53"/>
      <c r="P44" s="53">
        <f t="shared" si="9"/>
        <v>835</v>
      </c>
      <c r="Q44" s="54">
        <f t="shared" si="4"/>
        <v>1.346774193548387</v>
      </c>
      <c r="R44" s="55"/>
      <c r="S44" s="56">
        <v>1.3077507598784195</v>
      </c>
      <c r="T44" s="57">
        <f t="shared" si="10"/>
        <v>0.03902343366996752</v>
      </c>
      <c r="U44" s="58"/>
      <c r="V44" s="59"/>
      <c r="W44" s="58">
        <f t="shared" si="5"/>
        <v>835</v>
      </c>
      <c r="X44" s="60">
        <f t="shared" si="6"/>
        <v>1.346774193548387</v>
      </c>
      <c r="Z44" s="61">
        <v>3</v>
      </c>
      <c r="AA44" s="61">
        <v>3</v>
      </c>
      <c r="AB44" s="61"/>
      <c r="AC44" s="62"/>
      <c r="AD44" s="65">
        <f t="shared" si="11"/>
        <v>829</v>
      </c>
      <c r="AE44" s="66">
        <f t="shared" si="7"/>
        <v>1.3370967741935484</v>
      </c>
    </row>
    <row r="45" spans="1:31" ht="12.75">
      <c r="A45" s="43" t="s">
        <v>76</v>
      </c>
      <c r="B45" s="44" t="s">
        <v>238</v>
      </c>
      <c r="C45" s="45" t="s">
        <v>183</v>
      </c>
      <c r="D45" s="46">
        <v>885.5</v>
      </c>
      <c r="E45" s="46">
        <v>3</v>
      </c>
      <c r="F45" s="47">
        <f t="shared" si="8"/>
        <v>888.5</v>
      </c>
      <c r="G45" s="48">
        <v>718</v>
      </c>
      <c r="H45" s="49"/>
      <c r="I45" s="50">
        <v>90.2</v>
      </c>
      <c r="J45" s="51">
        <v>62.1</v>
      </c>
      <c r="K45" s="52">
        <f t="shared" si="0"/>
        <v>939.7120509578007</v>
      </c>
      <c r="L45" s="52">
        <f t="shared" si="1"/>
        <v>1080.884080370943</v>
      </c>
      <c r="M45" s="52">
        <f t="shared" si="2"/>
        <v>770.5449959237704</v>
      </c>
      <c r="N45" s="52">
        <f t="shared" si="3"/>
        <v>917.895850317623</v>
      </c>
      <c r="O45" s="53">
        <v>51.5</v>
      </c>
      <c r="P45" s="53">
        <f t="shared" si="9"/>
        <v>940</v>
      </c>
      <c r="Q45" s="54">
        <f t="shared" si="4"/>
        <v>1.309192200557103</v>
      </c>
      <c r="R45" s="55"/>
      <c r="S45" s="56">
        <v>1.2785254237288135</v>
      </c>
      <c r="T45" s="57">
        <f t="shared" si="10"/>
        <v>0.030666776828289555</v>
      </c>
      <c r="U45" s="58"/>
      <c r="V45" s="59"/>
      <c r="W45" s="58">
        <f t="shared" si="5"/>
        <v>940</v>
      </c>
      <c r="X45" s="60">
        <f t="shared" si="6"/>
        <v>1.309192200557103</v>
      </c>
      <c r="Z45" s="61">
        <v>3</v>
      </c>
      <c r="AA45" s="61"/>
      <c r="AB45" s="61"/>
      <c r="AC45" s="62"/>
      <c r="AD45" s="65">
        <f t="shared" si="11"/>
        <v>937</v>
      </c>
      <c r="AE45" s="66">
        <f t="shared" si="7"/>
        <v>1.3050139275766017</v>
      </c>
    </row>
    <row r="46" spans="1:31" ht="12.75">
      <c r="A46" s="43" t="s">
        <v>76</v>
      </c>
      <c r="B46" s="44" t="s">
        <v>239</v>
      </c>
      <c r="C46" s="45" t="s">
        <v>195</v>
      </c>
      <c r="D46" s="46">
        <v>831</v>
      </c>
      <c r="E46" s="46">
        <v>3</v>
      </c>
      <c r="F46" s="47">
        <f t="shared" si="8"/>
        <v>834</v>
      </c>
      <c r="G46" s="48">
        <v>658</v>
      </c>
      <c r="H46" s="49"/>
      <c r="I46" s="50">
        <v>78</v>
      </c>
      <c r="J46" s="51">
        <v>47.5</v>
      </c>
      <c r="K46" s="52">
        <f t="shared" si="0"/>
        <v>823.5863425600676</v>
      </c>
      <c r="L46" s="52">
        <f t="shared" si="1"/>
        <v>952.9612664512201</v>
      </c>
      <c r="M46" s="52">
        <f t="shared" si="2"/>
        <v>722.0876671859487</v>
      </c>
      <c r="N46" s="52">
        <f t="shared" si="3"/>
        <v>857.1250797084485</v>
      </c>
      <c r="O46" s="53"/>
      <c r="P46" s="53">
        <f t="shared" si="9"/>
        <v>834</v>
      </c>
      <c r="Q46" s="54">
        <f t="shared" si="4"/>
        <v>1.2674772036474165</v>
      </c>
      <c r="R46" s="55"/>
      <c r="S46" s="56">
        <v>1.2403708987161197</v>
      </c>
      <c r="T46" s="57">
        <f t="shared" si="10"/>
        <v>0.027106304931296732</v>
      </c>
      <c r="U46" s="58"/>
      <c r="V46" s="59"/>
      <c r="W46" s="58">
        <f t="shared" si="5"/>
        <v>834</v>
      </c>
      <c r="X46" s="60">
        <f t="shared" si="6"/>
        <v>1.2674772036474165</v>
      </c>
      <c r="Z46" s="61">
        <v>3</v>
      </c>
      <c r="AA46" s="61">
        <v>3</v>
      </c>
      <c r="AB46" s="61"/>
      <c r="AC46" s="62"/>
      <c r="AD46" s="65">
        <f t="shared" si="11"/>
        <v>828</v>
      </c>
      <c r="AE46" s="66">
        <f t="shared" si="7"/>
        <v>1.2583586626139818</v>
      </c>
    </row>
    <row r="47" spans="1:31" ht="12.75">
      <c r="A47" s="43" t="s">
        <v>240</v>
      </c>
      <c r="B47" s="44" t="s">
        <v>241</v>
      </c>
      <c r="C47" s="45"/>
      <c r="D47" s="46">
        <v>523.5</v>
      </c>
      <c r="E47" s="46">
        <v>3</v>
      </c>
      <c r="F47" s="47">
        <f t="shared" si="8"/>
        <v>526.5</v>
      </c>
      <c r="G47" s="48">
        <v>487</v>
      </c>
      <c r="H47" s="49"/>
      <c r="I47" s="50">
        <v>36.8</v>
      </c>
      <c r="J47" s="51">
        <v>12.6</v>
      </c>
      <c r="K47" s="52">
        <f t="shared" si="0"/>
        <v>515.579972834996</v>
      </c>
      <c r="L47" s="52">
        <f t="shared" si="1"/>
        <v>611.3331459884782</v>
      </c>
      <c r="M47" s="52">
        <f t="shared" si="2"/>
        <v>568.0421869576799</v>
      </c>
      <c r="N47" s="52">
        <f t="shared" si="3"/>
        <v>667.9862901468249</v>
      </c>
      <c r="O47" s="53">
        <v>41.5</v>
      </c>
      <c r="P47" s="53">
        <f t="shared" si="9"/>
        <v>568</v>
      </c>
      <c r="Q47" s="54">
        <f t="shared" si="4"/>
        <v>1.1663244353182751</v>
      </c>
      <c r="R47" s="55"/>
      <c r="S47" s="56">
        <v>1.145974307121931</v>
      </c>
      <c r="T47" s="57">
        <f t="shared" si="10"/>
        <v>0.020350128196344075</v>
      </c>
      <c r="U47" s="58"/>
      <c r="V47" s="59"/>
      <c r="W47" s="58">
        <f t="shared" si="5"/>
        <v>568</v>
      </c>
      <c r="X47" s="60">
        <f t="shared" si="6"/>
        <v>1.1663244353182751</v>
      </c>
      <c r="Z47" s="61">
        <v>1.5</v>
      </c>
      <c r="AA47" s="61"/>
      <c r="AB47" s="61"/>
      <c r="AC47" s="62"/>
      <c r="AD47" s="65">
        <f t="shared" si="11"/>
        <v>566.5</v>
      </c>
      <c r="AE47" s="66">
        <f t="shared" si="7"/>
        <v>1.1632443531827514</v>
      </c>
    </row>
    <row r="48" spans="1:31" ht="12.75">
      <c r="A48" s="43" t="s">
        <v>240</v>
      </c>
      <c r="B48" s="44" t="s">
        <v>242</v>
      </c>
      <c r="C48" s="45"/>
      <c r="D48" s="46">
        <v>514</v>
      </c>
      <c r="E48" s="46">
        <v>3</v>
      </c>
      <c r="F48" s="47">
        <f t="shared" si="8"/>
        <v>517</v>
      </c>
      <c r="G48" s="48">
        <v>467</v>
      </c>
      <c r="H48" s="49"/>
      <c r="I48" s="50">
        <v>44.4</v>
      </c>
      <c r="J48" s="51">
        <v>12.7</v>
      </c>
      <c r="K48" s="52">
        <f t="shared" si="0"/>
        <v>511.02936630602784</v>
      </c>
      <c r="L48" s="52">
        <f t="shared" si="1"/>
        <v>602.8501709521803</v>
      </c>
      <c r="M48" s="52">
        <f t="shared" si="2"/>
        <v>548.4834690731219</v>
      </c>
      <c r="N48" s="52">
        <f t="shared" si="3"/>
        <v>644.3230916384829</v>
      </c>
      <c r="O48" s="53">
        <v>31.5</v>
      </c>
      <c r="P48" s="53">
        <f t="shared" si="9"/>
        <v>548.5</v>
      </c>
      <c r="Q48" s="54">
        <f t="shared" si="4"/>
        <v>1.1745182012847966</v>
      </c>
      <c r="R48" s="55"/>
      <c r="S48" s="56">
        <v>1.1636809978768576</v>
      </c>
      <c r="T48" s="57">
        <f t="shared" si="10"/>
        <v>0.010837203407938922</v>
      </c>
      <c r="U48" s="58"/>
      <c r="V48" s="59"/>
      <c r="W48" s="58">
        <f t="shared" si="5"/>
        <v>548.5</v>
      </c>
      <c r="X48" s="60">
        <f t="shared" si="6"/>
        <v>1.1745182012847966</v>
      </c>
      <c r="Z48" s="61">
        <v>1.5</v>
      </c>
      <c r="AA48" s="61"/>
      <c r="AB48" s="61"/>
      <c r="AC48" s="62"/>
      <c r="AD48" s="65">
        <f t="shared" si="11"/>
        <v>547</v>
      </c>
      <c r="AE48" s="66">
        <f t="shared" si="7"/>
        <v>1.171306209850107</v>
      </c>
    </row>
    <row r="49" spans="1:31" ht="12.75">
      <c r="A49" s="43" t="s">
        <v>240</v>
      </c>
      <c r="B49" s="44" t="s">
        <v>243</v>
      </c>
      <c r="C49" s="45"/>
      <c r="D49" s="46">
        <v>690</v>
      </c>
      <c r="E49" s="46">
        <v>3</v>
      </c>
      <c r="F49" s="47">
        <f t="shared" si="8"/>
        <v>693</v>
      </c>
      <c r="G49" s="48">
        <v>600</v>
      </c>
      <c r="H49" s="49"/>
      <c r="I49" s="50">
        <v>63.7</v>
      </c>
      <c r="J49" s="51">
        <v>32.2</v>
      </c>
      <c r="K49" s="52">
        <f t="shared" si="0"/>
        <v>710.8051145145427</v>
      </c>
      <c r="L49" s="52">
        <f t="shared" si="1"/>
        <v>828.7761697344387</v>
      </c>
      <c r="M49" s="52">
        <f t="shared" si="2"/>
        <v>672.4834327502845</v>
      </c>
      <c r="N49" s="52">
        <f t="shared" si="3"/>
        <v>795.6178514638103</v>
      </c>
      <c r="O49" s="53">
        <v>18</v>
      </c>
      <c r="P49" s="53">
        <f t="shared" si="9"/>
        <v>711</v>
      </c>
      <c r="Q49" s="54">
        <f t="shared" si="4"/>
        <v>1.185</v>
      </c>
      <c r="R49" s="55"/>
      <c r="S49" s="56">
        <v>1.1626826029216468</v>
      </c>
      <c r="T49" s="57">
        <f t="shared" si="10"/>
        <v>0.02231739707835323</v>
      </c>
      <c r="U49" s="58"/>
      <c r="V49" s="59"/>
      <c r="W49" s="58">
        <f t="shared" si="5"/>
        <v>711</v>
      </c>
      <c r="X49" s="60">
        <f t="shared" si="6"/>
        <v>1.185</v>
      </c>
      <c r="Z49" s="61">
        <v>3</v>
      </c>
      <c r="AA49" s="61"/>
      <c r="AB49" s="61"/>
      <c r="AC49" s="62"/>
      <c r="AD49" s="65">
        <f t="shared" si="11"/>
        <v>708</v>
      </c>
      <c r="AE49" s="66">
        <f t="shared" si="7"/>
        <v>1.18</v>
      </c>
    </row>
    <row r="50" spans="1:31" ht="12.75">
      <c r="A50" s="43" t="s">
        <v>240</v>
      </c>
      <c r="B50" s="44" t="s">
        <v>244</v>
      </c>
      <c r="C50" s="45"/>
      <c r="D50" s="46">
        <v>402</v>
      </c>
      <c r="E50" s="46">
        <v>3</v>
      </c>
      <c r="F50" s="47">
        <f t="shared" si="8"/>
        <v>405</v>
      </c>
      <c r="G50" s="48">
        <v>339</v>
      </c>
      <c r="H50" s="49"/>
      <c r="I50" s="50">
        <v>36.8</v>
      </c>
      <c r="J50" s="51">
        <v>12.6</v>
      </c>
      <c r="K50" s="52">
        <f t="shared" si="0"/>
        <v>358.89447801039773</v>
      </c>
      <c r="L50" s="52">
        <f t="shared" si="1"/>
        <v>425.5481242096389</v>
      </c>
      <c r="M50" s="52">
        <f t="shared" si="2"/>
        <v>415.6621209308332</v>
      </c>
      <c r="N50" s="52">
        <f t="shared" si="3"/>
        <v>485.2330675039753</v>
      </c>
      <c r="O50" s="53">
        <v>11</v>
      </c>
      <c r="P50" s="53">
        <f t="shared" si="9"/>
        <v>416</v>
      </c>
      <c r="Q50" s="54">
        <f t="shared" si="4"/>
        <v>1.2271386430678466</v>
      </c>
      <c r="R50" s="55"/>
      <c r="S50" s="56"/>
      <c r="T50" s="57"/>
      <c r="U50" s="58"/>
      <c r="V50" s="59"/>
      <c r="W50" s="58">
        <f t="shared" si="5"/>
        <v>416</v>
      </c>
      <c r="X50" s="60">
        <f t="shared" si="6"/>
        <v>1.2271386430678466</v>
      </c>
      <c r="Z50" s="61"/>
      <c r="AA50" s="61"/>
      <c r="AB50" s="61"/>
      <c r="AC50" s="62"/>
      <c r="AD50" s="65">
        <f t="shared" si="11"/>
        <v>416</v>
      </c>
      <c r="AE50" s="66">
        <f t="shared" si="7"/>
        <v>1.2271386430678466</v>
      </c>
    </row>
    <row r="51" spans="1:31" ht="12.75">
      <c r="A51" s="43" t="s">
        <v>245</v>
      </c>
      <c r="B51" s="44" t="s">
        <v>246</v>
      </c>
      <c r="C51" s="45"/>
      <c r="D51" s="46">
        <v>864</v>
      </c>
      <c r="E51" s="46">
        <v>3</v>
      </c>
      <c r="F51" s="47">
        <f t="shared" si="8"/>
        <v>867</v>
      </c>
      <c r="G51" s="48">
        <v>814</v>
      </c>
      <c r="H51" s="49"/>
      <c r="I51" s="50">
        <v>39.7</v>
      </c>
      <c r="J51" s="51">
        <v>14.8</v>
      </c>
      <c r="K51" s="52">
        <f t="shared" si="0"/>
        <v>872.82637815559</v>
      </c>
      <c r="L51" s="52">
        <f t="shared" si="1"/>
        <v>1032.8737764039156</v>
      </c>
      <c r="M51" s="52">
        <f t="shared" si="2"/>
        <v>842.0326017644827</v>
      </c>
      <c r="N51" s="52">
        <f t="shared" si="3"/>
        <v>1009.0849631524993</v>
      </c>
      <c r="O51" s="53">
        <v>6</v>
      </c>
      <c r="P51" s="53">
        <f t="shared" si="9"/>
        <v>873</v>
      </c>
      <c r="Q51" s="54">
        <f t="shared" si="4"/>
        <v>1.0724815724815724</v>
      </c>
      <c r="R51" s="55"/>
      <c r="S51" s="56">
        <v>1.1341189674523007</v>
      </c>
      <c r="T51" s="57">
        <f t="shared" si="10"/>
        <v>-0.06163739497072829</v>
      </c>
      <c r="U51" s="58">
        <f>(S51*G51)-(Q51*G51)</f>
        <v>50.17283950617286</v>
      </c>
      <c r="V51" s="59"/>
      <c r="W51" s="58">
        <f t="shared" si="5"/>
        <v>923.1728395061729</v>
      </c>
      <c r="X51" s="60">
        <f t="shared" si="6"/>
        <v>1.134118967452301</v>
      </c>
      <c r="Z51" s="61">
        <v>3</v>
      </c>
      <c r="AA51" s="61"/>
      <c r="AB51" s="61"/>
      <c r="AC51" s="62"/>
      <c r="AD51" s="65">
        <f t="shared" si="11"/>
        <v>920.1728395061729</v>
      </c>
      <c r="AE51" s="66">
        <f t="shared" si="7"/>
        <v>1.1304334637667972</v>
      </c>
    </row>
    <row r="52" spans="1:31" ht="12.75">
      <c r="A52" s="43" t="s">
        <v>247</v>
      </c>
      <c r="B52" s="44" t="s">
        <v>248</v>
      </c>
      <c r="C52" s="45" t="s">
        <v>195</v>
      </c>
      <c r="D52" s="46">
        <v>391</v>
      </c>
      <c r="E52" s="46">
        <v>3</v>
      </c>
      <c r="F52" s="47">
        <f t="shared" si="8"/>
        <v>394</v>
      </c>
      <c r="G52" s="48">
        <v>298</v>
      </c>
      <c r="H52" s="49"/>
      <c r="I52" s="50">
        <v>71.9</v>
      </c>
      <c r="J52" s="51">
        <v>27.8</v>
      </c>
      <c r="K52" s="52">
        <f t="shared" si="0"/>
        <v>364.478104070067</v>
      </c>
      <c r="L52" s="52">
        <f t="shared" si="1"/>
        <v>423.070394829282</v>
      </c>
      <c r="M52" s="52">
        <f t="shared" si="2"/>
        <v>370.32132796293456</v>
      </c>
      <c r="N52" s="52">
        <f t="shared" si="3"/>
        <v>431.478089257319</v>
      </c>
      <c r="O52" s="53"/>
      <c r="P52" s="53">
        <f t="shared" si="9"/>
        <v>394</v>
      </c>
      <c r="Q52" s="54">
        <f t="shared" si="4"/>
        <v>1.3221476510067114</v>
      </c>
      <c r="R52" s="55"/>
      <c r="S52" s="56">
        <v>1.3360128617363345</v>
      </c>
      <c r="T52" s="57">
        <f t="shared" si="10"/>
        <v>-0.0138652107296231</v>
      </c>
      <c r="U52" s="58">
        <f>(S52*G52)-(Q52*G52)</f>
        <v>4.131832797427705</v>
      </c>
      <c r="V52" s="59"/>
      <c r="W52" s="58">
        <f t="shared" si="5"/>
        <v>398.1318327974277</v>
      </c>
      <c r="X52" s="60">
        <f t="shared" si="6"/>
        <v>1.3360128617363345</v>
      </c>
      <c r="Z52" s="61">
        <v>1.5</v>
      </c>
      <c r="AA52" s="61"/>
      <c r="AB52" s="61">
        <v>1.5</v>
      </c>
      <c r="AC52" s="62"/>
      <c r="AD52" s="65">
        <f t="shared" si="11"/>
        <v>398.1318327974277</v>
      </c>
      <c r="AE52" s="66">
        <f t="shared" si="7"/>
        <v>1.3360128617363345</v>
      </c>
    </row>
    <row r="53" spans="1:31" ht="12.75">
      <c r="A53" s="43" t="s">
        <v>247</v>
      </c>
      <c r="B53" s="44" t="s">
        <v>196</v>
      </c>
      <c r="C53" s="45"/>
      <c r="D53" s="46">
        <v>551</v>
      </c>
      <c r="E53" s="46">
        <v>3</v>
      </c>
      <c r="F53" s="47">
        <f t="shared" si="8"/>
        <v>554</v>
      </c>
      <c r="G53" s="48">
        <v>465</v>
      </c>
      <c r="H53" s="49"/>
      <c r="I53" s="50">
        <v>51.9</v>
      </c>
      <c r="J53" s="51">
        <v>19</v>
      </c>
      <c r="K53" s="52">
        <f t="shared" si="0"/>
        <v>525.1749332583954</v>
      </c>
      <c r="L53" s="52">
        <f t="shared" si="1"/>
        <v>616.6025010538148</v>
      </c>
      <c r="M53" s="52">
        <f t="shared" si="2"/>
        <v>546.5098394530588</v>
      </c>
      <c r="N53" s="52">
        <f t="shared" si="3"/>
        <v>641.9390139560413</v>
      </c>
      <c r="O53" s="53"/>
      <c r="P53" s="53">
        <f t="shared" si="9"/>
        <v>554</v>
      </c>
      <c r="Q53" s="54">
        <f t="shared" si="4"/>
        <v>1.1913978494623656</v>
      </c>
      <c r="R53" s="55"/>
      <c r="S53" s="56">
        <v>1.237037037037037</v>
      </c>
      <c r="T53" s="57">
        <f t="shared" si="10"/>
        <v>-0.045639187574671336</v>
      </c>
      <c r="U53" s="58">
        <f>(S53*G53)-(Q53*G53)</f>
        <v>21.22222222222217</v>
      </c>
      <c r="V53" s="59"/>
      <c r="W53" s="58">
        <f t="shared" si="5"/>
        <v>575.2222222222222</v>
      </c>
      <c r="X53" s="60">
        <f t="shared" si="6"/>
        <v>1.237037037037037</v>
      </c>
      <c r="Z53" s="61">
        <v>1.5</v>
      </c>
      <c r="AA53" s="61"/>
      <c r="AB53" s="61"/>
      <c r="AC53" s="62"/>
      <c r="AD53" s="65">
        <f t="shared" si="11"/>
        <v>573.7222222222222</v>
      </c>
      <c r="AE53" s="66">
        <f t="shared" si="7"/>
        <v>1.233811230585424</v>
      </c>
    </row>
    <row r="54" spans="1:31" ht="12.75">
      <c r="A54" s="43" t="s">
        <v>249</v>
      </c>
      <c r="B54" s="44" t="s">
        <v>250</v>
      </c>
      <c r="C54" s="45"/>
      <c r="D54" s="46">
        <v>1095.5</v>
      </c>
      <c r="E54" s="46">
        <v>3</v>
      </c>
      <c r="F54" s="47">
        <f t="shared" si="8"/>
        <v>1098.5</v>
      </c>
      <c r="G54" s="48">
        <v>1004</v>
      </c>
      <c r="H54" s="49"/>
      <c r="I54" s="50">
        <v>45.3</v>
      </c>
      <c r="J54" s="51">
        <v>14</v>
      </c>
      <c r="K54" s="52">
        <f t="shared" si="0"/>
        <v>1102.890543768442</v>
      </c>
      <c r="L54" s="52">
        <f t="shared" si="1"/>
        <v>1300.295442836401</v>
      </c>
      <c r="M54" s="52">
        <f t="shared" si="2"/>
        <v>961.5875662891781</v>
      </c>
      <c r="N54" s="52">
        <f t="shared" si="3"/>
        <v>1167.6324936031447</v>
      </c>
      <c r="O54" s="53">
        <v>4.5</v>
      </c>
      <c r="P54" s="53">
        <f t="shared" si="9"/>
        <v>1103</v>
      </c>
      <c r="Q54" s="54">
        <f t="shared" si="4"/>
        <v>1.098605577689243</v>
      </c>
      <c r="R54" s="55"/>
      <c r="S54" s="56">
        <v>1.1307120743034054</v>
      </c>
      <c r="T54" s="57">
        <f t="shared" si="10"/>
        <v>-0.03210649661416243</v>
      </c>
      <c r="U54" s="58">
        <f>(S54*G54)-(Q54*G54)</f>
        <v>32.23492260061903</v>
      </c>
      <c r="V54" s="59"/>
      <c r="W54" s="58">
        <f t="shared" si="5"/>
        <v>1135.234922600619</v>
      </c>
      <c r="X54" s="60">
        <f t="shared" si="6"/>
        <v>1.1307120743034054</v>
      </c>
      <c r="Z54" s="61">
        <v>3</v>
      </c>
      <c r="AA54" s="61"/>
      <c r="AB54" s="61"/>
      <c r="AC54" s="62"/>
      <c r="AD54" s="65">
        <f t="shared" si="11"/>
        <v>1132.234922600619</v>
      </c>
      <c r="AE54" s="66">
        <f t="shared" si="7"/>
        <v>1.1277240264946404</v>
      </c>
    </row>
    <row r="55" spans="1:31" ht="12.75">
      <c r="A55" s="43" t="s">
        <v>249</v>
      </c>
      <c r="B55" s="44" t="s">
        <v>219</v>
      </c>
      <c r="C55" s="45"/>
      <c r="D55" s="46">
        <v>664</v>
      </c>
      <c r="E55" s="46">
        <v>3</v>
      </c>
      <c r="F55" s="47">
        <f t="shared" si="8"/>
        <v>667</v>
      </c>
      <c r="G55" s="48">
        <v>558</v>
      </c>
      <c r="H55" s="49"/>
      <c r="I55" s="50">
        <v>54.9</v>
      </c>
      <c r="J55" s="51">
        <v>24</v>
      </c>
      <c r="K55" s="52">
        <f t="shared" si="0"/>
        <v>638.0503020935788</v>
      </c>
      <c r="L55" s="52">
        <f t="shared" si="1"/>
        <v>747.7633834480821</v>
      </c>
      <c r="M55" s="52">
        <f t="shared" si="2"/>
        <v>634.8680593111576</v>
      </c>
      <c r="N55" s="52">
        <f t="shared" si="3"/>
        <v>749.3830687147366</v>
      </c>
      <c r="O55" s="53"/>
      <c r="P55" s="53">
        <f t="shared" si="9"/>
        <v>667</v>
      </c>
      <c r="Q55" s="54">
        <f t="shared" si="4"/>
        <v>1.1953405017921146</v>
      </c>
      <c r="R55" s="55"/>
      <c r="S55" s="56">
        <v>1.1846141171400688</v>
      </c>
      <c r="T55" s="57">
        <f t="shared" si="10"/>
        <v>0.010726384652045784</v>
      </c>
      <c r="U55" s="58"/>
      <c r="V55" s="59"/>
      <c r="W55" s="58">
        <f t="shared" si="5"/>
        <v>667</v>
      </c>
      <c r="X55" s="60">
        <f t="shared" si="6"/>
        <v>1.1953405017921146</v>
      </c>
      <c r="Z55" s="61">
        <v>1.5</v>
      </c>
      <c r="AA55" s="61"/>
      <c r="AB55" s="61"/>
      <c r="AC55" s="62"/>
      <c r="AD55" s="65">
        <f t="shared" si="11"/>
        <v>665.5</v>
      </c>
      <c r="AE55" s="66">
        <f t="shared" si="7"/>
        <v>1.1926523297491038</v>
      </c>
    </row>
    <row r="56" spans="1:31" ht="12.75">
      <c r="A56" s="43" t="s">
        <v>90</v>
      </c>
      <c r="B56" s="44" t="s">
        <v>251</v>
      </c>
      <c r="C56" s="45"/>
      <c r="D56" s="46">
        <v>540.5</v>
      </c>
      <c r="E56" s="46">
        <v>3</v>
      </c>
      <c r="F56" s="47">
        <f t="shared" si="8"/>
        <v>543.5</v>
      </c>
      <c r="G56" s="48">
        <v>459</v>
      </c>
      <c r="H56" s="49"/>
      <c r="I56" s="50">
        <v>67.3</v>
      </c>
      <c r="J56" s="51">
        <v>21.1</v>
      </c>
      <c r="K56" s="52">
        <f t="shared" si="0"/>
        <v>551.5051285654068</v>
      </c>
      <c r="L56" s="52">
        <f t="shared" si="1"/>
        <v>641.7529858086273</v>
      </c>
      <c r="M56" s="52">
        <f t="shared" si="2"/>
        <v>540.5695784129341</v>
      </c>
      <c r="N56" s="52">
        <f t="shared" si="3"/>
        <v>634.7674087287813</v>
      </c>
      <c r="O56" s="53">
        <v>8</v>
      </c>
      <c r="P56" s="53">
        <f t="shared" si="9"/>
        <v>551.5</v>
      </c>
      <c r="Q56" s="54">
        <f t="shared" si="4"/>
        <v>1.201525054466231</v>
      </c>
      <c r="R56" s="55"/>
      <c r="S56" s="56">
        <v>1.1887640449438202</v>
      </c>
      <c r="T56" s="57">
        <f t="shared" si="10"/>
        <v>0.012761009522410882</v>
      </c>
      <c r="U56" s="58"/>
      <c r="V56" s="59"/>
      <c r="W56" s="58">
        <f t="shared" si="5"/>
        <v>551.5</v>
      </c>
      <c r="X56" s="60">
        <f t="shared" si="6"/>
        <v>1.201525054466231</v>
      </c>
      <c r="Z56" s="61">
        <v>1.5</v>
      </c>
      <c r="AA56" s="61">
        <v>3</v>
      </c>
      <c r="AB56" s="61"/>
      <c r="AC56" s="62"/>
      <c r="AD56" s="65">
        <f t="shared" si="11"/>
        <v>547</v>
      </c>
      <c r="AE56" s="66">
        <f t="shared" si="7"/>
        <v>1.1917211328976034</v>
      </c>
    </row>
    <row r="57" spans="1:31" ht="12.75">
      <c r="A57" s="43" t="s">
        <v>90</v>
      </c>
      <c r="B57" s="44" t="s">
        <v>252</v>
      </c>
      <c r="C57" s="45"/>
      <c r="D57" s="46">
        <v>544</v>
      </c>
      <c r="E57" s="46">
        <v>3</v>
      </c>
      <c r="F57" s="47">
        <f t="shared" si="8"/>
        <v>547</v>
      </c>
      <c r="G57" s="48">
        <v>475</v>
      </c>
      <c r="H57" s="49"/>
      <c r="I57" s="50">
        <v>61.8</v>
      </c>
      <c r="J57" s="51">
        <v>24.9</v>
      </c>
      <c r="K57" s="52">
        <f t="shared" si="0"/>
        <v>558.493747365463</v>
      </c>
      <c r="L57" s="52">
        <f t="shared" si="1"/>
        <v>651.8874994145474</v>
      </c>
      <c r="M57" s="52">
        <f t="shared" si="2"/>
        <v>556.3457005868156</v>
      </c>
      <c r="N57" s="52">
        <f t="shared" si="3"/>
        <v>653.8271154016902</v>
      </c>
      <c r="O57" s="53">
        <v>11.5</v>
      </c>
      <c r="P57" s="53">
        <f t="shared" si="9"/>
        <v>558.5</v>
      </c>
      <c r="Q57" s="54">
        <f t="shared" si="4"/>
        <v>1.1757894736842105</v>
      </c>
      <c r="R57" s="55"/>
      <c r="S57" s="56">
        <v>1.1753393665158371</v>
      </c>
      <c r="T57" s="57">
        <f t="shared" si="10"/>
        <v>0.0004501071683733482</v>
      </c>
      <c r="U57" s="58"/>
      <c r="V57" s="59"/>
      <c r="W57" s="58">
        <f t="shared" si="5"/>
        <v>558.5</v>
      </c>
      <c r="X57" s="60">
        <f t="shared" si="6"/>
        <v>1.1757894736842105</v>
      </c>
      <c r="Z57" s="61">
        <v>1.5</v>
      </c>
      <c r="AA57" s="61"/>
      <c r="AB57" s="61"/>
      <c r="AC57" s="62"/>
      <c r="AD57" s="65">
        <f t="shared" si="11"/>
        <v>557</v>
      </c>
      <c r="AE57" s="66">
        <f t="shared" si="7"/>
        <v>1.1726315789473685</v>
      </c>
    </row>
    <row r="58" spans="1:31" ht="12.75">
      <c r="A58" s="43" t="s">
        <v>93</v>
      </c>
      <c r="B58" s="44" t="s">
        <v>253</v>
      </c>
      <c r="C58" s="45"/>
      <c r="D58" s="46">
        <v>486.5</v>
      </c>
      <c r="E58" s="46">
        <v>3</v>
      </c>
      <c r="F58" s="47">
        <f t="shared" si="8"/>
        <v>489.5</v>
      </c>
      <c r="G58" s="48">
        <v>424</v>
      </c>
      <c r="H58" s="49"/>
      <c r="I58" s="50">
        <v>33.3</v>
      </c>
      <c r="J58" s="51">
        <v>16.2</v>
      </c>
      <c r="K58" s="52">
        <f t="shared" si="0"/>
        <v>441.9322748349024</v>
      </c>
      <c r="L58" s="52">
        <f t="shared" si="1"/>
        <v>525.2984871902955</v>
      </c>
      <c r="M58" s="52">
        <f t="shared" si="2"/>
        <v>505.33890821622583</v>
      </c>
      <c r="N58" s="52">
        <f t="shared" si="3"/>
        <v>592.3538974404507</v>
      </c>
      <c r="O58" s="53">
        <v>16</v>
      </c>
      <c r="P58" s="53">
        <f t="shared" si="9"/>
        <v>505.5</v>
      </c>
      <c r="Q58" s="54">
        <f t="shared" si="4"/>
        <v>1.1922169811320755</v>
      </c>
      <c r="R58" s="55"/>
      <c r="S58" s="56">
        <v>1.2034820142219858</v>
      </c>
      <c r="T58" s="57">
        <f t="shared" si="10"/>
        <v>-0.011265033089910226</v>
      </c>
      <c r="U58" s="58">
        <f>(S58*G58)-(Q58*G58)</f>
        <v>4.7763740301219855</v>
      </c>
      <c r="V58" s="59"/>
      <c r="W58" s="58">
        <f t="shared" si="5"/>
        <v>510.276374030122</v>
      </c>
      <c r="X58" s="60">
        <f t="shared" si="6"/>
        <v>1.2034820142219858</v>
      </c>
      <c r="Z58" s="61">
        <v>1.5</v>
      </c>
      <c r="AA58" s="61"/>
      <c r="AB58" s="61"/>
      <c r="AC58" s="62"/>
      <c r="AD58" s="65">
        <f t="shared" si="11"/>
        <v>508.776374030122</v>
      </c>
      <c r="AE58" s="66">
        <f t="shared" si="7"/>
        <v>1.1999442783729293</v>
      </c>
    </row>
    <row r="59" spans="1:31" ht="12.75">
      <c r="A59" s="43" t="s">
        <v>93</v>
      </c>
      <c r="B59" s="44" t="s">
        <v>254</v>
      </c>
      <c r="C59" s="45"/>
      <c r="D59" s="46">
        <v>140</v>
      </c>
      <c r="E59" s="46">
        <v>3</v>
      </c>
      <c r="F59" s="47">
        <f t="shared" si="8"/>
        <v>143</v>
      </c>
      <c r="G59" s="48">
        <v>75</v>
      </c>
      <c r="H59" s="49"/>
      <c r="I59" s="50"/>
      <c r="J59" s="51"/>
      <c r="K59" s="52"/>
      <c r="L59" s="52"/>
      <c r="M59" s="52"/>
      <c r="N59" s="52"/>
      <c r="O59" s="53"/>
      <c r="P59" s="53">
        <f t="shared" si="9"/>
        <v>143</v>
      </c>
      <c r="Q59" s="54">
        <f t="shared" si="4"/>
        <v>1.9066666666666667</v>
      </c>
      <c r="R59" s="55"/>
      <c r="S59" s="56">
        <v>1.98</v>
      </c>
      <c r="T59" s="57">
        <f t="shared" si="10"/>
        <v>-0.07333333333333325</v>
      </c>
      <c r="U59" s="58">
        <f>(S59*G59)-(Q59*G59)</f>
        <v>5.5</v>
      </c>
      <c r="V59" s="59"/>
      <c r="W59" s="58">
        <f t="shared" si="5"/>
        <v>148.5</v>
      </c>
      <c r="X59" s="60">
        <f t="shared" si="6"/>
        <v>1.98</v>
      </c>
      <c r="Z59" s="61">
        <v>0.5</v>
      </c>
      <c r="AA59" s="61"/>
      <c r="AB59" s="61"/>
      <c r="AC59" s="62"/>
      <c r="AD59" s="65">
        <f t="shared" si="11"/>
        <v>148</v>
      </c>
      <c r="AE59" s="66">
        <f t="shared" si="7"/>
        <v>1.9733333333333334</v>
      </c>
    </row>
    <row r="60" spans="1:31" ht="12.75">
      <c r="A60" s="43" t="s">
        <v>93</v>
      </c>
      <c r="B60" s="44" t="s">
        <v>255</v>
      </c>
      <c r="C60" s="45"/>
      <c r="D60" s="46">
        <v>329.5</v>
      </c>
      <c r="E60" s="46">
        <v>3</v>
      </c>
      <c r="F60" s="47">
        <f t="shared" si="8"/>
        <v>332.5</v>
      </c>
      <c r="G60" s="48">
        <v>251</v>
      </c>
      <c r="H60" s="49"/>
      <c r="I60" s="50">
        <v>68.1</v>
      </c>
      <c r="J60" s="51">
        <v>31.3</v>
      </c>
      <c r="K60" s="52">
        <f aca="true" t="shared" si="12" ref="K60:K97">(I60+189.24)*G60/213.51</f>
        <v>302.52606435295775</v>
      </c>
      <c r="L60" s="52">
        <f aca="true" t="shared" si="13" ref="L60:L97">(I60+231.22)*G60/213.51</f>
        <v>351.87728911994753</v>
      </c>
      <c r="M60" s="52">
        <f aca="true" t="shared" si="14" ref="M60:M97">(3377.11-G60)*G60/2477.78</f>
        <v>316.67606082864495</v>
      </c>
      <c r="N60" s="52">
        <f aca="true" t="shared" si="15" ref="N60:N97">(3885.61-G60)*G60/2477.78</f>
        <v>368.1872926571366</v>
      </c>
      <c r="O60" s="53"/>
      <c r="P60" s="53">
        <f t="shared" si="9"/>
        <v>332.5</v>
      </c>
      <c r="Q60" s="54">
        <f t="shared" si="4"/>
        <v>1.3247011952191234</v>
      </c>
      <c r="R60" s="55"/>
      <c r="S60" s="56">
        <v>1.235494880546075</v>
      </c>
      <c r="T60" s="57">
        <f t="shared" si="10"/>
        <v>0.0892063146730484</v>
      </c>
      <c r="U60" s="58"/>
      <c r="V60" s="59"/>
      <c r="W60" s="58">
        <f t="shared" si="5"/>
        <v>332.5</v>
      </c>
      <c r="X60" s="60">
        <f t="shared" si="6"/>
        <v>1.3247011952191234</v>
      </c>
      <c r="Z60" s="61">
        <v>1.5</v>
      </c>
      <c r="AA60" s="61">
        <v>3</v>
      </c>
      <c r="AB60" s="61"/>
      <c r="AC60" s="62"/>
      <c r="AD60" s="65">
        <f t="shared" si="11"/>
        <v>328</v>
      </c>
      <c r="AE60" s="66">
        <f t="shared" si="7"/>
        <v>1.3067729083665338</v>
      </c>
    </row>
    <row r="61" spans="1:31" ht="12.75">
      <c r="A61" s="43" t="s">
        <v>93</v>
      </c>
      <c r="B61" s="44" t="s">
        <v>256</v>
      </c>
      <c r="C61" s="45"/>
      <c r="D61" s="46">
        <v>567</v>
      </c>
      <c r="E61" s="46">
        <v>3</v>
      </c>
      <c r="F61" s="47">
        <f t="shared" si="8"/>
        <v>570</v>
      </c>
      <c r="G61" s="48">
        <v>483</v>
      </c>
      <c r="H61" s="49"/>
      <c r="I61" s="50">
        <v>32.8</v>
      </c>
      <c r="J61" s="51">
        <v>11.6</v>
      </c>
      <c r="K61" s="52">
        <f t="shared" si="12"/>
        <v>502.2964732331039</v>
      </c>
      <c r="L61" s="52">
        <f t="shared" si="13"/>
        <v>597.2631726851201</v>
      </c>
      <c r="M61" s="52">
        <f t="shared" si="14"/>
        <v>564.1562729540153</v>
      </c>
      <c r="N61" s="52">
        <f t="shared" si="15"/>
        <v>663.2794800184035</v>
      </c>
      <c r="O61" s="53"/>
      <c r="P61" s="53">
        <f t="shared" si="9"/>
        <v>570</v>
      </c>
      <c r="Q61" s="54">
        <f t="shared" si="4"/>
        <v>1.1801242236024845</v>
      </c>
      <c r="R61" s="55"/>
      <c r="S61" s="56">
        <v>1.1453154875717018</v>
      </c>
      <c r="T61" s="57">
        <f t="shared" si="10"/>
        <v>0.034808736030782716</v>
      </c>
      <c r="U61" s="58"/>
      <c r="V61" s="59"/>
      <c r="W61" s="58">
        <f t="shared" si="5"/>
        <v>570</v>
      </c>
      <c r="X61" s="60">
        <f t="shared" si="6"/>
        <v>1.1801242236024845</v>
      </c>
      <c r="Z61" s="61">
        <v>3</v>
      </c>
      <c r="AA61" s="61"/>
      <c r="AB61" s="61"/>
      <c r="AC61" s="62"/>
      <c r="AD61" s="65">
        <f t="shared" si="11"/>
        <v>567</v>
      </c>
      <c r="AE61" s="66">
        <f t="shared" si="7"/>
        <v>1.173913043478261</v>
      </c>
    </row>
    <row r="62" spans="1:31" ht="12.75">
      <c r="A62" s="43" t="s">
        <v>93</v>
      </c>
      <c r="B62" s="44" t="s">
        <v>257</v>
      </c>
      <c r="C62" s="45"/>
      <c r="D62" s="46">
        <v>397.5</v>
      </c>
      <c r="E62" s="46">
        <v>3</v>
      </c>
      <c r="F62" s="47">
        <f t="shared" si="8"/>
        <v>400.5</v>
      </c>
      <c r="G62" s="48">
        <v>340</v>
      </c>
      <c r="H62" s="49"/>
      <c r="I62" s="50">
        <v>65.4</v>
      </c>
      <c r="J62" s="51">
        <v>29.9</v>
      </c>
      <c r="K62" s="52">
        <f t="shared" si="12"/>
        <v>405.4966980469299</v>
      </c>
      <c r="L62" s="52">
        <f t="shared" si="13"/>
        <v>472.34696267153765</v>
      </c>
      <c r="M62" s="52">
        <f t="shared" si="14"/>
        <v>416.7510432726069</v>
      </c>
      <c r="N62" s="52">
        <f t="shared" si="15"/>
        <v>486.5272138769382</v>
      </c>
      <c r="O62" s="53">
        <v>16.5</v>
      </c>
      <c r="P62" s="53">
        <f t="shared" si="9"/>
        <v>417</v>
      </c>
      <c r="Q62" s="54">
        <f t="shared" si="4"/>
        <v>1.2264705882352942</v>
      </c>
      <c r="R62" s="55"/>
      <c r="S62" s="56">
        <v>1.2227138643067847</v>
      </c>
      <c r="T62" s="57">
        <f t="shared" si="10"/>
        <v>0.0037567239285094534</v>
      </c>
      <c r="U62" s="58"/>
      <c r="V62" s="59"/>
      <c r="W62" s="58">
        <f t="shared" si="5"/>
        <v>417</v>
      </c>
      <c r="X62" s="60">
        <f t="shared" si="6"/>
        <v>1.2264705882352942</v>
      </c>
      <c r="Z62" s="61">
        <v>1.5</v>
      </c>
      <c r="AA62" s="61"/>
      <c r="AB62" s="61"/>
      <c r="AC62" s="62"/>
      <c r="AD62" s="65">
        <f t="shared" si="11"/>
        <v>415.5</v>
      </c>
      <c r="AE62" s="66">
        <f t="shared" si="7"/>
        <v>1.2220588235294119</v>
      </c>
    </row>
    <row r="63" spans="1:31" ht="12.75">
      <c r="A63" s="43" t="s">
        <v>98</v>
      </c>
      <c r="B63" s="44" t="s">
        <v>258</v>
      </c>
      <c r="C63" s="45"/>
      <c r="D63" s="46">
        <v>399</v>
      </c>
      <c r="E63" s="46">
        <v>3</v>
      </c>
      <c r="F63" s="47">
        <f t="shared" si="8"/>
        <v>402</v>
      </c>
      <c r="G63" s="48">
        <v>340</v>
      </c>
      <c r="H63" s="49"/>
      <c r="I63" s="50">
        <v>67.6</v>
      </c>
      <c r="J63" s="51">
        <v>34.1</v>
      </c>
      <c r="K63" s="52">
        <f t="shared" si="12"/>
        <v>409.0000468362138</v>
      </c>
      <c r="L63" s="52">
        <f t="shared" si="13"/>
        <v>475.85031146082156</v>
      </c>
      <c r="M63" s="52">
        <f t="shared" si="14"/>
        <v>416.7510432726069</v>
      </c>
      <c r="N63" s="52">
        <f t="shared" si="15"/>
        <v>486.5272138769382</v>
      </c>
      <c r="O63" s="53">
        <v>15</v>
      </c>
      <c r="P63" s="53">
        <f t="shared" si="9"/>
        <v>417</v>
      </c>
      <c r="Q63" s="54">
        <f t="shared" si="4"/>
        <v>1.2264705882352942</v>
      </c>
      <c r="R63" s="55"/>
      <c r="S63" s="56">
        <v>1.2314057023775693</v>
      </c>
      <c r="T63" s="57">
        <f t="shared" si="10"/>
        <v>-0.004935114142275099</v>
      </c>
      <c r="U63" s="58">
        <f>(S63*G63)-(Q63*G63)</f>
        <v>1.6779388083735398</v>
      </c>
      <c r="V63" s="59"/>
      <c r="W63" s="58">
        <f t="shared" si="5"/>
        <v>418.67793880837354</v>
      </c>
      <c r="X63" s="60">
        <f t="shared" si="6"/>
        <v>1.2314057023775693</v>
      </c>
      <c r="Z63" s="61">
        <v>1.5</v>
      </c>
      <c r="AA63" s="61"/>
      <c r="AB63" s="61"/>
      <c r="AC63" s="62"/>
      <c r="AD63" s="65">
        <f t="shared" si="11"/>
        <v>417.17793880837354</v>
      </c>
      <c r="AE63" s="66">
        <f t="shared" si="7"/>
        <v>1.226993937671687</v>
      </c>
    </row>
    <row r="64" spans="1:31" ht="12.75">
      <c r="A64" s="43" t="s">
        <v>98</v>
      </c>
      <c r="B64" s="44" t="s">
        <v>259</v>
      </c>
      <c r="C64" s="45"/>
      <c r="D64" s="46">
        <v>551.5</v>
      </c>
      <c r="E64" s="46">
        <v>3</v>
      </c>
      <c r="F64" s="47">
        <f t="shared" si="8"/>
        <v>554.5</v>
      </c>
      <c r="G64" s="48">
        <v>474</v>
      </c>
      <c r="H64" s="49"/>
      <c r="I64" s="50">
        <v>47.4</v>
      </c>
      <c r="J64" s="51">
        <v>21.3</v>
      </c>
      <c r="K64" s="52">
        <f t="shared" si="12"/>
        <v>525.3494449908669</v>
      </c>
      <c r="L64" s="52">
        <f t="shared" si="13"/>
        <v>618.5465786145849</v>
      </c>
      <c r="M64" s="52">
        <f t="shared" si="14"/>
        <v>555.3657467571778</v>
      </c>
      <c r="N64" s="52">
        <f t="shared" si="15"/>
        <v>652.6419375408632</v>
      </c>
      <c r="O64" s="53">
        <v>1</v>
      </c>
      <c r="P64" s="53">
        <f t="shared" si="9"/>
        <v>555.5</v>
      </c>
      <c r="Q64" s="54">
        <f t="shared" si="4"/>
        <v>1.1719409282700421</v>
      </c>
      <c r="R64" s="55"/>
      <c r="S64" s="56">
        <v>1.1740576496674058</v>
      </c>
      <c r="T64" s="57">
        <f t="shared" si="10"/>
        <v>-0.00211672139736363</v>
      </c>
      <c r="U64" s="58">
        <f>(S64*G64)-(Q64*G64)</f>
        <v>1.0033259423503296</v>
      </c>
      <c r="V64" s="59"/>
      <c r="W64" s="58">
        <f t="shared" si="5"/>
        <v>556.5033259423503</v>
      </c>
      <c r="X64" s="60">
        <f t="shared" si="6"/>
        <v>1.1740576496674058</v>
      </c>
      <c r="Z64" s="61">
        <v>1.5</v>
      </c>
      <c r="AA64" s="61"/>
      <c r="AB64" s="61"/>
      <c r="AC64" s="62"/>
      <c r="AD64" s="65">
        <f t="shared" si="11"/>
        <v>555.0033259423503</v>
      </c>
      <c r="AE64" s="66">
        <f t="shared" si="7"/>
        <v>1.1708930927053804</v>
      </c>
    </row>
    <row r="65" spans="1:31" ht="12.75">
      <c r="A65" s="43" t="s">
        <v>98</v>
      </c>
      <c r="B65" s="44" t="s">
        <v>260</v>
      </c>
      <c r="C65" s="45"/>
      <c r="D65" s="46">
        <v>385.5</v>
      </c>
      <c r="E65" s="46">
        <v>3</v>
      </c>
      <c r="F65" s="47">
        <f t="shared" si="8"/>
        <v>388.5</v>
      </c>
      <c r="G65" s="48">
        <v>325</v>
      </c>
      <c r="H65" s="49"/>
      <c r="I65" s="50">
        <v>65.5</v>
      </c>
      <c r="J65" s="51">
        <v>29.6</v>
      </c>
      <c r="K65" s="52">
        <f t="shared" si="12"/>
        <v>387.7593555336987</v>
      </c>
      <c r="L65" s="52">
        <f t="shared" si="13"/>
        <v>451.6603437778091</v>
      </c>
      <c r="M65" s="52">
        <f t="shared" si="14"/>
        <v>400.33245485878484</v>
      </c>
      <c r="N65" s="52">
        <f t="shared" si="15"/>
        <v>467.030264995278</v>
      </c>
      <c r="O65" s="53">
        <v>12</v>
      </c>
      <c r="P65" s="53">
        <f t="shared" si="9"/>
        <v>400.5</v>
      </c>
      <c r="Q65" s="54">
        <f t="shared" si="4"/>
        <v>1.2323076923076923</v>
      </c>
      <c r="R65" s="55"/>
      <c r="S65" s="56">
        <v>1.234920634920635</v>
      </c>
      <c r="T65" s="57">
        <f t="shared" si="10"/>
        <v>-0.002612942612942648</v>
      </c>
      <c r="U65" s="58">
        <f>(S65*G65)-(Q65*G65)</f>
        <v>0.8492063492063835</v>
      </c>
      <c r="V65" s="59"/>
      <c r="W65" s="58">
        <f t="shared" si="5"/>
        <v>401.3492063492064</v>
      </c>
      <c r="X65" s="60">
        <f t="shared" si="6"/>
        <v>1.234920634920635</v>
      </c>
      <c r="Z65" s="61">
        <v>1.5</v>
      </c>
      <c r="AA65" s="61"/>
      <c r="AB65" s="61"/>
      <c r="AC65" s="62"/>
      <c r="AD65" s="65">
        <f t="shared" si="11"/>
        <v>399.8492063492064</v>
      </c>
      <c r="AE65" s="66">
        <f t="shared" si="7"/>
        <v>1.2303052503052505</v>
      </c>
    </row>
    <row r="66" spans="1:31" ht="12.75">
      <c r="A66" s="43" t="s">
        <v>103</v>
      </c>
      <c r="B66" s="44" t="s">
        <v>261</v>
      </c>
      <c r="C66" s="45" t="s">
        <v>183</v>
      </c>
      <c r="D66" s="46">
        <v>617</v>
      </c>
      <c r="E66" s="46">
        <v>3</v>
      </c>
      <c r="F66" s="47">
        <f t="shared" si="8"/>
        <v>620</v>
      </c>
      <c r="G66" s="48">
        <v>459</v>
      </c>
      <c r="H66" s="49"/>
      <c r="I66" s="50">
        <v>74.6</v>
      </c>
      <c r="J66" s="51">
        <v>40.4</v>
      </c>
      <c r="K66" s="52">
        <f t="shared" si="12"/>
        <v>567.1985387101307</v>
      </c>
      <c r="L66" s="52">
        <f t="shared" si="13"/>
        <v>657.4463959533512</v>
      </c>
      <c r="M66" s="52">
        <f t="shared" si="14"/>
        <v>540.5695784129341</v>
      </c>
      <c r="N66" s="52">
        <f t="shared" si="15"/>
        <v>634.7674087287813</v>
      </c>
      <c r="O66" s="53"/>
      <c r="P66" s="53">
        <f t="shared" si="9"/>
        <v>620</v>
      </c>
      <c r="Q66" s="54">
        <f aca="true" t="shared" si="16" ref="Q66:Q98">P66/G66</f>
        <v>1.3507625272331154</v>
      </c>
      <c r="R66" s="55"/>
      <c r="S66" s="56">
        <v>1.312730627306273</v>
      </c>
      <c r="T66" s="57">
        <f t="shared" si="10"/>
        <v>0.038031899926842305</v>
      </c>
      <c r="U66" s="58"/>
      <c r="V66" s="59"/>
      <c r="W66" s="58">
        <f aca="true" t="shared" si="17" ref="W66:W97">P66+U66</f>
        <v>620</v>
      </c>
      <c r="X66" s="60">
        <f aca="true" t="shared" si="18" ref="X66:X98">W66/G66</f>
        <v>1.3507625272331154</v>
      </c>
      <c r="Z66" s="61">
        <v>3</v>
      </c>
      <c r="AA66" s="61">
        <v>3</v>
      </c>
      <c r="AB66" s="61"/>
      <c r="AC66" s="62"/>
      <c r="AD66" s="65">
        <f t="shared" si="11"/>
        <v>614</v>
      </c>
      <c r="AE66" s="66">
        <f aca="true" t="shared" si="19" ref="AE66:AE97">AD66/G66</f>
        <v>1.3376906318082789</v>
      </c>
    </row>
    <row r="67" spans="1:31" ht="12.75">
      <c r="A67" s="43" t="s">
        <v>103</v>
      </c>
      <c r="B67" s="44" t="s">
        <v>206</v>
      </c>
      <c r="C67" s="45" t="s">
        <v>183</v>
      </c>
      <c r="D67" s="46">
        <v>794</v>
      </c>
      <c r="E67" s="46">
        <v>3</v>
      </c>
      <c r="F67" s="47">
        <f aca="true" t="shared" si="20" ref="F67:F97">D67+E67</f>
        <v>797</v>
      </c>
      <c r="G67" s="48">
        <v>639</v>
      </c>
      <c r="H67" s="49"/>
      <c r="I67" s="50">
        <v>86.7</v>
      </c>
      <c r="J67" s="51">
        <v>46.1</v>
      </c>
      <c r="K67" s="52">
        <f t="shared" si="12"/>
        <v>825.8426303217649</v>
      </c>
      <c r="L67" s="52">
        <f t="shared" si="13"/>
        <v>951.4818041309541</v>
      </c>
      <c r="M67" s="52">
        <f t="shared" si="14"/>
        <v>706.1370622089128</v>
      </c>
      <c r="N67" s="52">
        <f t="shared" si="15"/>
        <v>837.2752181388178</v>
      </c>
      <c r="O67" s="53">
        <v>29</v>
      </c>
      <c r="P67" s="53">
        <f aca="true" t="shared" si="21" ref="P67:P97">F67+O67</f>
        <v>826</v>
      </c>
      <c r="Q67" s="54">
        <f t="shared" si="16"/>
        <v>1.2926447574334898</v>
      </c>
      <c r="R67" s="55"/>
      <c r="S67" s="56">
        <v>1.2932551319648093</v>
      </c>
      <c r="T67" s="57">
        <f aca="true" t="shared" si="22" ref="T67:T98">Q67-S67</f>
        <v>-0.000610374531319513</v>
      </c>
      <c r="U67" s="58"/>
      <c r="V67" s="59"/>
      <c r="W67" s="58">
        <f t="shared" si="17"/>
        <v>826</v>
      </c>
      <c r="X67" s="60">
        <f t="shared" si="18"/>
        <v>1.2926447574334898</v>
      </c>
      <c r="Z67" s="61">
        <v>3</v>
      </c>
      <c r="AA67" s="61">
        <v>3</v>
      </c>
      <c r="AB67" s="61">
        <v>6</v>
      </c>
      <c r="AC67" s="62"/>
      <c r="AD67" s="65">
        <f aca="true" t="shared" si="23" ref="AD67:AD97">W67-Z67-AA67+AB67</f>
        <v>826</v>
      </c>
      <c r="AE67" s="66">
        <f t="shared" si="19"/>
        <v>1.2926447574334898</v>
      </c>
    </row>
    <row r="68" spans="1:31" ht="12.75">
      <c r="A68" s="43" t="s">
        <v>103</v>
      </c>
      <c r="B68" s="44" t="s">
        <v>262</v>
      </c>
      <c r="C68" s="45" t="s">
        <v>195</v>
      </c>
      <c r="D68" s="46">
        <v>454</v>
      </c>
      <c r="E68" s="46">
        <v>3</v>
      </c>
      <c r="F68" s="47">
        <f t="shared" si="20"/>
        <v>457</v>
      </c>
      <c r="G68" s="48">
        <v>339</v>
      </c>
      <c r="H68" s="49"/>
      <c r="I68" s="50">
        <v>66.5</v>
      </c>
      <c r="J68" s="51">
        <v>35.6</v>
      </c>
      <c r="K68" s="52">
        <f t="shared" si="12"/>
        <v>406.05058311086134</v>
      </c>
      <c r="L68" s="52">
        <f t="shared" si="13"/>
        <v>472.7042293101027</v>
      </c>
      <c r="M68" s="52">
        <f t="shared" si="14"/>
        <v>415.6621209308332</v>
      </c>
      <c r="N68" s="52">
        <f t="shared" si="15"/>
        <v>485.2330675039753</v>
      </c>
      <c r="O68" s="53"/>
      <c r="P68" s="53">
        <f t="shared" si="21"/>
        <v>457</v>
      </c>
      <c r="Q68" s="54">
        <f t="shared" si="16"/>
        <v>1.3480825958702065</v>
      </c>
      <c r="R68" s="55"/>
      <c r="S68" s="56">
        <v>1.3364611260053618</v>
      </c>
      <c r="T68" s="57">
        <f t="shared" si="22"/>
        <v>0.011621469864844691</v>
      </c>
      <c r="U68" s="58"/>
      <c r="V68" s="59"/>
      <c r="W68" s="58">
        <f t="shared" si="17"/>
        <v>457</v>
      </c>
      <c r="X68" s="60">
        <f t="shared" si="18"/>
        <v>1.3480825958702065</v>
      </c>
      <c r="Z68" s="61">
        <v>1.5</v>
      </c>
      <c r="AA68" s="61"/>
      <c r="AB68" s="61"/>
      <c r="AC68" s="62"/>
      <c r="AD68" s="65">
        <f t="shared" si="23"/>
        <v>455.5</v>
      </c>
      <c r="AE68" s="66">
        <f t="shared" si="19"/>
        <v>1.3436578171091444</v>
      </c>
    </row>
    <row r="69" spans="1:31" ht="12.75">
      <c r="A69" s="43" t="s">
        <v>103</v>
      </c>
      <c r="B69" s="43" t="s">
        <v>263</v>
      </c>
      <c r="C69" s="67">
        <v>0.1</v>
      </c>
      <c r="D69" s="46">
        <v>575.5</v>
      </c>
      <c r="E69" s="46">
        <v>3</v>
      </c>
      <c r="F69" s="47">
        <f t="shared" si="20"/>
        <v>578.5</v>
      </c>
      <c r="G69" s="48">
        <v>465</v>
      </c>
      <c r="H69" s="49"/>
      <c r="I69" s="50">
        <v>77.2</v>
      </c>
      <c r="J69" s="51">
        <v>43</v>
      </c>
      <c r="K69" s="52">
        <f t="shared" si="12"/>
        <v>580.2753969369116</v>
      </c>
      <c r="L69" s="52">
        <f t="shared" si="13"/>
        <v>671.7029647323311</v>
      </c>
      <c r="M69" s="52">
        <f t="shared" si="14"/>
        <v>546.5098394530588</v>
      </c>
      <c r="N69" s="52">
        <f t="shared" si="15"/>
        <v>641.9390139560413</v>
      </c>
      <c r="O69" s="53">
        <v>5</v>
      </c>
      <c r="P69" s="53">
        <f t="shared" si="21"/>
        <v>583.5</v>
      </c>
      <c r="Q69" s="54">
        <f t="shared" si="16"/>
        <v>1.2548387096774194</v>
      </c>
      <c r="R69" s="55"/>
      <c r="S69" s="56">
        <v>1.2942973523421588</v>
      </c>
      <c r="T69" s="57">
        <f t="shared" si="22"/>
        <v>-0.03945864266473942</v>
      </c>
      <c r="U69" s="58">
        <f>(S69*G69)-(Q69*G69)</f>
        <v>18.348268839103866</v>
      </c>
      <c r="V69" s="59"/>
      <c r="W69" s="58">
        <f t="shared" si="17"/>
        <v>601.8482688391039</v>
      </c>
      <c r="X69" s="60">
        <f t="shared" si="18"/>
        <v>1.2942973523421588</v>
      </c>
      <c r="Z69" s="61">
        <v>1.5</v>
      </c>
      <c r="AA69" s="61">
        <v>3</v>
      </c>
      <c r="AB69" s="61">
        <v>4.5</v>
      </c>
      <c r="AC69" s="62"/>
      <c r="AD69" s="65">
        <f t="shared" si="23"/>
        <v>601.8482688391039</v>
      </c>
      <c r="AE69" s="66">
        <f t="shared" si="19"/>
        <v>1.2942973523421588</v>
      </c>
    </row>
    <row r="70" spans="1:31" ht="12.75">
      <c r="A70" s="43" t="s">
        <v>103</v>
      </c>
      <c r="B70" s="44" t="s">
        <v>264</v>
      </c>
      <c r="C70" s="45"/>
      <c r="D70" s="46">
        <v>628</v>
      </c>
      <c r="E70" s="46">
        <v>3</v>
      </c>
      <c r="F70" s="47">
        <f t="shared" si="20"/>
        <v>631</v>
      </c>
      <c r="G70" s="48">
        <v>551</v>
      </c>
      <c r="H70" s="49"/>
      <c r="I70" s="50">
        <v>59.4</v>
      </c>
      <c r="J70" s="51">
        <v>26</v>
      </c>
      <c r="K70" s="52">
        <f t="shared" si="12"/>
        <v>641.6591260362513</v>
      </c>
      <c r="L70" s="52">
        <f t="shared" si="13"/>
        <v>749.9958784131891</v>
      </c>
      <c r="M70" s="52">
        <f t="shared" si="14"/>
        <v>628.4604000355157</v>
      </c>
      <c r="N70" s="52">
        <f t="shared" si="15"/>
        <v>741.5388412207702</v>
      </c>
      <c r="O70" s="53">
        <v>11</v>
      </c>
      <c r="P70" s="53">
        <f t="shared" si="21"/>
        <v>642</v>
      </c>
      <c r="Q70" s="54">
        <f t="shared" si="16"/>
        <v>1.1651542649727769</v>
      </c>
      <c r="R70" s="55"/>
      <c r="S70" s="56">
        <v>1.1638095238095238</v>
      </c>
      <c r="T70" s="57">
        <f t="shared" si="22"/>
        <v>0.0013447411632530049</v>
      </c>
      <c r="U70" s="58"/>
      <c r="V70" s="59"/>
      <c r="W70" s="58">
        <f t="shared" si="17"/>
        <v>642</v>
      </c>
      <c r="X70" s="60">
        <f t="shared" si="18"/>
        <v>1.1651542649727769</v>
      </c>
      <c r="Z70" s="61">
        <v>1.5</v>
      </c>
      <c r="AA70" s="61"/>
      <c r="AB70" s="61"/>
      <c r="AC70" s="62"/>
      <c r="AD70" s="65">
        <f t="shared" si="23"/>
        <v>640.5</v>
      </c>
      <c r="AE70" s="66">
        <f t="shared" si="19"/>
        <v>1.162431941923775</v>
      </c>
    </row>
    <row r="71" spans="1:31" ht="12.75">
      <c r="A71" s="43" t="s">
        <v>103</v>
      </c>
      <c r="B71" s="44" t="s">
        <v>265</v>
      </c>
      <c r="C71" s="45" t="s">
        <v>195</v>
      </c>
      <c r="D71" s="46">
        <v>570</v>
      </c>
      <c r="E71" s="46">
        <v>3</v>
      </c>
      <c r="F71" s="47">
        <f t="shared" si="20"/>
        <v>573</v>
      </c>
      <c r="G71" s="48">
        <v>467</v>
      </c>
      <c r="H71" s="49"/>
      <c r="I71" s="50">
        <v>78</v>
      </c>
      <c r="J71" s="51">
        <v>50.5</v>
      </c>
      <c r="K71" s="52">
        <f t="shared" si="12"/>
        <v>584.5210060418716</v>
      </c>
      <c r="L71" s="52">
        <f t="shared" si="13"/>
        <v>676.3418106880241</v>
      </c>
      <c r="M71" s="52">
        <f t="shared" si="14"/>
        <v>548.4834690731219</v>
      </c>
      <c r="N71" s="52">
        <f t="shared" si="15"/>
        <v>644.3230916384829</v>
      </c>
      <c r="O71" s="53">
        <v>11.5</v>
      </c>
      <c r="P71" s="53">
        <f t="shared" si="21"/>
        <v>584.5</v>
      </c>
      <c r="Q71" s="54">
        <f t="shared" si="16"/>
        <v>1.2516059957173447</v>
      </c>
      <c r="R71" s="55"/>
      <c r="S71" s="56">
        <v>1.3176470588235294</v>
      </c>
      <c r="T71" s="57">
        <f t="shared" si="22"/>
        <v>-0.06604106310618474</v>
      </c>
      <c r="U71" s="58">
        <f>(S71*G71)-(Q71*G71)</f>
        <v>30.841176470588266</v>
      </c>
      <c r="V71" s="59"/>
      <c r="W71" s="58">
        <f t="shared" si="17"/>
        <v>615.3411764705883</v>
      </c>
      <c r="X71" s="60">
        <f t="shared" si="18"/>
        <v>1.3176470588235294</v>
      </c>
      <c r="Z71" s="61">
        <v>1.5</v>
      </c>
      <c r="AA71" s="61"/>
      <c r="AB71" s="61">
        <v>1.5</v>
      </c>
      <c r="AC71" s="62"/>
      <c r="AD71" s="65">
        <f t="shared" si="23"/>
        <v>615.3411764705883</v>
      </c>
      <c r="AE71" s="66">
        <f t="shared" si="19"/>
        <v>1.3176470588235294</v>
      </c>
    </row>
    <row r="72" spans="1:31" ht="12.75">
      <c r="A72" s="43" t="s">
        <v>103</v>
      </c>
      <c r="B72" s="44" t="s">
        <v>243</v>
      </c>
      <c r="C72" s="45" t="s">
        <v>183</v>
      </c>
      <c r="D72" s="46">
        <v>693.5</v>
      </c>
      <c r="E72" s="46">
        <v>3</v>
      </c>
      <c r="F72" s="47">
        <f t="shared" si="20"/>
        <v>696.5</v>
      </c>
      <c r="G72" s="48">
        <v>567</v>
      </c>
      <c r="H72" s="49"/>
      <c r="I72" s="50">
        <v>80.3</v>
      </c>
      <c r="J72" s="51">
        <v>44.6</v>
      </c>
      <c r="K72" s="52">
        <f t="shared" si="12"/>
        <v>715.7940143318815</v>
      </c>
      <c r="L72" s="52">
        <f t="shared" si="13"/>
        <v>827.2766615146832</v>
      </c>
      <c r="M72" s="52">
        <f t="shared" si="14"/>
        <v>643.0483618400342</v>
      </c>
      <c r="N72" s="52">
        <f t="shared" si="15"/>
        <v>759.4103875243161</v>
      </c>
      <c r="O72" s="53">
        <v>19.5</v>
      </c>
      <c r="P72" s="53">
        <f t="shared" si="21"/>
        <v>716</v>
      </c>
      <c r="Q72" s="54">
        <f t="shared" si="16"/>
        <v>1.2627865961199294</v>
      </c>
      <c r="R72" s="55"/>
      <c r="S72" s="56">
        <v>1.2809847198641766</v>
      </c>
      <c r="T72" s="57">
        <f t="shared" si="22"/>
        <v>-0.01819812374424723</v>
      </c>
      <c r="U72" s="58">
        <f>(S72*G72)-(Q72*G72)</f>
        <v>10.31833616298809</v>
      </c>
      <c r="V72" s="59"/>
      <c r="W72" s="58">
        <f t="shared" si="17"/>
        <v>726.3183361629881</v>
      </c>
      <c r="X72" s="60">
        <f t="shared" si="18"/>
        <v>1.2809847198641766</v>
      </c>
      <c r="Z72" s="61">
        <v>3</v>
      </c>
      <c r="AA72" s="61">
        <v>3</v>
      </c>
      <c r="AB72" s="61">
        <v>6</v>
      </c>
      <c r="AC72" s="62"/>
      <c r="AD72" s="65">
        <f t="shared" si="23"/>
        <v>726.3183361629881</v>
      </c>
      <c r="AE72" s="66">
        <f t="shared" si="19"/>
        <v>1.2809847198641766</v>
      </c>
    </row>
    <row r="73" spans="1:31" ht="12.75">
      <c r="A73" s="43" t="s">
        <v>266</v>
      </c>
      <c r="B73" s="44" t="s">
        <v>267</v>
      </c>
      <c r="C73" s="45"/>
      <c r="D73" s="46">
        <v>682</v>
      </c>
      <c r="E73" s="46">
        <v>3</v>
      </c>
      <c r="F73" s="47">
        <f t="shared" si="20"/>
        <v>685</v>
      </c>
      <c r="G73" s="48">
        <v>610</v>
      </c>
      <c r="H73" s="49"/>
      <c r="I73" s="50">
        <v>35.6</v>
      </c>
      <c r="J73" s="51">
        <v>14.7</v>
      </c>
      <c r="K73" s="52">
        <f t="shared" si="12"/>
        <v>642.3699124162803</v>
      </c>
      <c r="L73" s="52">
        <f t="shared" si="13"/>
        <v>762.3071518898412</v>
      </c>
      <c r="M73" s="52">
        <f t="shared" si="14"/>
        <v>681.2296087626827</v>
      </c>
      <c r="N73" s="52">
        <f t="shared" si="15"/>
        <v>806.4162677881006</v>
      </c>
      <c r="O73" s="53"/>
      <c r="P73" s="53">
        <f t="shared" si="21"/>
        <v>685</v>
      </c>
      <c r="Q73" s="54">
        <f t="shared" si="16"/>
        <v>1.1229508196721312</v>
      </c>
      <c r="R73" s="55"/>
      <c r="S73" s="56">
        <v>1.1490939044481054</v>
      </c>
      <c r="T73" s="57">
        <f t="shared" si="22"/>
        <v>-0.026143084775974268</v>
      </c>
      <c r="U73" s="58">
        <f>(S73*G73)-(Q73*G73)</f>
        <v>15.947281713344296</v>
      </c>
      <c r="V73" s="59"/>
      <c r="W73" s="58">
        <f t="shared" si="17"/>
        <v>700.9472817133443</v>
      </c>
      <c r="X73" s="60">
        <f t="shared" si="18"/>
        <v>1.1490939044481054</v>
      </c>
      <c r="Z73" s="61">
        <v>1.5</v>
      </c>
      <c r="AA73" s="61"/>
      <c r="AB73" s="61"/>
      <c r="AC73" s="62"/>
      <c r="AD73" s="65">
        <f t="shared" si="23"/>
        <v>699.4472817133443</v>
      </c>
      <c r="AE73" s="66">
        <f t="shared" si="19"/>
        <v>1.1466348880546628</v>
      </c>
    </row>
    <row r="74" spans="1:31" ht="12.75">
      <c r="A74" s="43" t="s">
        <v>266</v>
      </c>
      <c r="B74" s="44" t="s">
        <v>268</v>
      </c>
      <c r="C74" s="45"/>
      <c r="D74" s="46">
        <v>714.5</v>
      </c>
      <c r="E74" s="46">
        <v>3</v>
      </c>
      <c r="F74" s="47">
        <f t="shared" si="20"/>
        <v>717.5</v>
      </c>
      <c r="G74" s="48">
        <v>643</v>
      </c>
      <c r="H74" s="49"/>
      <c r="I74" s="50">
        <v>35.3</v>
      </c>
      <c r="J74" s="51">
        <v>15.2</v>
      </c>
      <c r="K74" s="52">
        <f t="shared" si="12"/>
        <v>676.2176010491312</v>
      </c>
      <c r="L74" s="52">
        <f t="shared" si="13"/>
        <v>802.6432485597863</v>
      </c>
      <c r="M74" s="52">
        <f t="shared" si="14"/>
        <v>709.5192995342604</v>
      </c>
      <c r="N74" s="52">
        <f t="shared" si="15"/>
        <v>841.4783515889222</v>
      </c>
      <c r="O74" s="53"/>
      <c r="P74" s="53">
        <f t="shared" si="21"/>
        <v>717.5</v>
      </c>
      <c r="Q74" s="54">
        <f t="shared" si="16"/>
        <v>1.1158631415241058</v>
      </c>
      <c r="R74" s="55"/>
      <c r="S74" s="56">
        <v>1.137391329801247</v>
      </c>
      <c r="T74" s="57">
        <f t="shared" si="22"/>
        <v>-0.021528188277141203</v>
      </c>
      <c r="U74" s="58">
        <f aca="true" t="shared" si="24" ref="U74:U83">(S74*G74)-(Q74*G74)</f>
        <v>13.842625062201819</v>
      </c>
      <c r="V74" s="59"/>
      <c r="W74" s="58">
        <f t="shared" si="17"/>
        <v>731.3426250622018</v>
      </c>
      <c r="X74" s="60">
        <f t="shared" si="18"/>
        <v>1.137391329801247</v>
      </c>
      <c r="Z74" s="61">
        <v>1.5</v>
      </c>
      <c r="AA74" s="61"/>
      <c r="AB74" s="61"/>
      <c r="AC74" s="62"/>
      <c r="AD74" s="65">
        <f t="shared" si="23"/>
        <v>729.8426250622018</v>
      </c>
      <c r="AE74" s="66">
        <f t="shared" si="19"/>
        <v>1.1350585148712315</v>
      </c>
    </row>
    <row r="75" spans="1:31" ht="12.75">
      <c r="A75" s="43" t="s">
        <v>266</v>
      </c>
      <c r="B75" s="44" t="s">
        <v>269</v>
      </c>
      <c r="C75" s="45"/>
      <c r="D75" s="46">
        <v>739</v>
      </c>
      <c r="E75" s="46">
        <v>3</v>
      </c>
      <c r="F75" s="47">
        <f t="shared" si="20"/>
        <v>742</v>
      </c>
      <c r="G75" s="48">
        <v>687</v>
      </c>
      <c r="H75" s="49"/>
      <c r="I75" s="50">
        <v>23.6</v>
      </c>
      <c r="J75" s="51">
        <v>11</v>
      </c>
      <c r="K75" s="52">
        <f t="shared" si="12"/>
        <v>684.844175916819</v>
      </c>
      <c r="L75" s="52">
        <f t="shared" si="13"/>
        <v>819.9210341435999</v>
      </c>
      <c r="M75" s="52">
        <f t="shared" si="14"/>
        <v>745.8715341959335</v>
      </c>
      <c r="N75" s="52">
        <f t="shared" si="15"/>
        <v>886.8604436229206</v>
      </c>
      <c r="O75" s="53">
        <v>4</v>
      </c>
      <c r="P75" s="53">
        <f t="shared" si="21"/>
        <v>746</v>
      </c>
      <c r="Q75" s="54">
        <f t="shared" si="16"/>
        <v>1.0858806404657932</v>
      </c>
      <c r="R75" s="55"/>
      <c r="S75" s="56">
        <v>1.1311242603550296</v>
      </c>
      <c r="T75" s="57">
        <f t="shared" si="22"/>
        <v>-0.04524361988923631</v>
      </c>
      <c r="U75" s="58">
        <f t="shared" si="24"/>
        <v>31.08236686390535</v>
      </c>
      <c r="V75" s="59"/>
      <c r="W75" s="58">
        <f t="shared" si="17"/>
        <v>777.0823668639053</v>
      </c>
      <c r="X75" s="60">
        <f t="shared" si="18"/>
        <v>1.1311242603550296</v>
      </c>
      <c r="Z75" s="61">
        <v>1.5</v>
      </c>
      <c r="AA75" s="61"/>
      <c r="AB75" s="61"/>
      <c r="AC75" s="62"/>
      <c r="AD75" s="65">
        <f t="shared" si="23"/>
        <v>775.5823668639053</v>
      </c>
      <c r="AE75" s="66">
        <f t="shared" si="19"/>
        <v>1.1289408542414925</v>
      </c>
    </row>
    <row r="76" spans="1:31" ht="12.75">
      <c r="A76" s="43" t="s">
        <v>120</v>
      </c>
      <c r="B76" s="44" t="s">
        <v>270</v>
      </c>
      <c r="C76" s="45"/>
      <c r="D76" s="46">
        <v>625</v>
      </c>
      <c r="E76" s="46">
        <v>3</v>
      </c>
      <c r="F76" s="47">
        <f t="shared" si="20"/>
        <v>628</v>
      </c>
      <c r="G76" s="48">
        <v>547</v>
      </c>
      <c r="H76" s="49"/>
      <c r="I76" s="50">
        <v>61.4</v>
      </c>
      <c r="J76" s="51">
        <v>25</v>
      </c>
      <c r="K76" s="52">
        <f t="shared" si="12"/>
        <v>642.1248653458855</v>
      </c>
      <c r="L76" s="52">
        <f t="shared" si="13"/>
        <v>749.6751440213574</v>
      </c>
      <c r="M76" s="52">
        <f t="shared" si="14"/>
        <v>624.7811226178272</v>
      </c>
      <c r="N76" s="52">
        <f t="shared" si="15"/>
        <v>737.0386676783249</v>
      </c>
      <c r="O76" s="53">
        <v>14.5</v>
      </c>
      <c r="P76" s="53">
        <f t="shared" si="21"/>
        <v>642.5</v>
      </c>
      <c r="Q76" s="54">
        <f t="shared" si="16"/>
        <v>1.1745886654478976</v>
      </c>
      <c r="R76" s="55"/>
      <c r="S76" s="56">
        <v>1.204687722293356</v>
      </c>
      <c r="T76" s="57">
        <f t="shared" si="22"/>
        <v>-0.03009905684545844</v>
      </c>
      <c r="U76" s="58">
        <f t="shared" si="24"/>
        <v>16.464184094465736</v>
      </c>
      <c r="V76" s="59"/>
      <c r="W76" s="58">
        <f t="shared" si="17"/>
        <v>658.9641840944657</v>
      </c>
      <c r="X76" s="60">
        <f t="shared" si="18"/>
        <v>1.204687722293356</v>
      </c>
      <c r="Z76" s="61">
        <v>1.5</v>
      </c>
      <c r="AA76" s="61"/>
      <c r="AB76" s="61"/>
      <c r="AC76" s="62"/>
      <c r="AD76" s="65">
        <f t="shared" si="23"/>
        <v>657.4641840944657</v>
      </c>
      <c r="AE76" s="66">
        <f t="shared" si="19"/>
        <v>1.2019454919460069</v>
      </c>
    </row>
    <row r="77" spans="1:31" ht="12.75">
      <c r="A77" s="43" t="s">
        <v>120</v>
      </c>
      <c r="B77" s="44" t="s">
        <v>271</v>
      </c>
      <c r="C77" s="45"/>
      <c r="D77" s="46">
        <v>856.5</v>
      </c>
      <c r="E77" s="46">
        <v>3</v>
      </c>
      <c r="F77" s="47">
        <f t="shared" si="20"/>
        <v>859.5</v>
      </c>
      <c r="G77" s="48">
        <v>770</v>
      </c>
      <c r="H77" s="49"/>
      <c r="I77" s="50">
        <v>63.3</v>
      </c>
      <c r="J77" s="51">
        <v>25.3</v>
      </c>
      <c r="K77" s="52">
        <f t="shared" si="12"/>
        <v>910.7573415765071</v>
      </c>
      <c r="L77" s="52">
        <f t="shared" si="13"/>
        <v>1062.1535291087068</v>
      </c>
      <c r="M77" s="52">
        <f t="shared" si="14"/>
        <v>810.1908563310706</v>
      </c>
      <c r="N77" s="52">
        <f t="shared" si="15"/>
        <v>968.213360346762</v>
      </c>
      <c r="O77" s="53">
        <v>51.5</v>
      </c>
      <c r="P77" s="53">
        <f t="shared" si="21"/>
        <v>911</v>
      </c>
      <c r="Q77" s="54">
        <f t="shared" si="16"/>
        <v>1.183116883116883</v>
      </c>
      <c r="R77" s="55"/>
      <c r="S77" s="56">
        <v>1.1933060109289617</v>
      </c>
      <c r="T77" s="57">
        <f t="shared" si="22"/>
        <v>-0.010189127812078702</v>
      </c>
      <c r="U77" s="58">
        <f t="shared" si="24"/>
        <v>7.845628415300666</v>
      </c>
      <c r="V77" s="59"/>
      <c r="W77" s="58">
        <f t="shared" si="17"/>
        <v>918.8456284153007</v>
      </c>
      <c r="X77" s="60">
        <f t="shared" si="18"/>
        <v>1.193306010928962</v>
      </c>
      <c r="Z77" s="61">
        <v>3</v>
      </c>
      <c r="AA77" s="61">
        <v>3</v>
      </c>
      <c r="AB77" s="61"/>
      <c r="AC77" s="62"/>
      <c r="AD77" s="65">
        <f t="shared" si="23"/>
        <v>912.8456284153007</v>
      </c>
      <c r="AE77" s="66">
        <f t="shared" si="19"/>
        <v>1.185513803136754</v>
      </c>
    </row>
    <row r="78" spans="1:31" ht="12.75">
      <c r="A78" s="43" t="s">
        <v>272</v>
      </c>
      <c r="B78" s="44" t="s">
        <v>273</v>
      </c>
      <c r="C78" s="45" t="s">
        <v>195</v>
      </c>
      <c r="D78" s="46">
        <v>387</v>
      </c>
      <c r="E78" s="46">
        <v>3</v>
      </c>
      <c r="F78" s="47">
        <f t="shared" si="20"/>
        <v>390</v>
      </c>
      <c r="G78" s="48">
        <v>287</v>
      </c>
      <c r="H78" s="49"/>
      <c r="I78" s="50">
        <v>71.2</v>
      </c>
      <c r="J78" s="51">
        <v>26</v>
      </c>
      <c r="K78" s="52">
        <f t="shared" si="12"/>
        <v>350.08327478806615</v>
      </c>
      <c r="L78" s="52">
        <f t="shared" si="13"/>
        <v>406.5127628682498</v>
      </c>
      <c r="M78" s="52">
        <f t="shared" si="14"/>
        <v>357.92587316065186</v>
      </c>
      <c r="N78" s="52">
        <f t="shared" si="15"/>
        <v>416.82517011195506</v>
      </c>
      <c r="O78" s="53"/>
      <c r="P78" s="53">
        <f t="shared" si="21"/>
        <v>390</v>
      </c>
      <c r="Q78" s="54">
        <f t="shared" si="16"/>
        <v>1.3588850174216027</v>
      </c>
      <c r="R78" s="55"/>
      <c r="S78" s="56">
        <v>1.4033333333333333</v>
      </c>
      <c r="T78" s="57">
        <f t="shared" si="22"/>
        <v>-0.044448315911730596</v>
      </c>
      <c r="U78" s="58">
        <f t="shared" si="24"/>
        <v>12.75666666666666</v>
      </c>
      <c r="V78" s="59"/>
      <c r="W78" s="58">
        <f t="shared" si="17"/>
        <v>402.75666666666666</v>
      </c>
      <c r="X78" s="60">
        <f t="shared" si="18"/>
        <v>1.4033333333333333</v>
      </c>
      <c r="Z78" s="61">
        <v>1.5</v>
      </c>
      <c r="AA78" s="61">
        <v>3</v>
      </c>
      <c r="AB78" s="61">
        <v>4.5</v>
      </c>
      <c r="AC78" s="62"/>
      <c r="AD78" s="65">
        <f t="shared" si="23"/>
        <v>402.75666666666666</v>
      </c>
      <c r="AE78" s="66">
        <f t="shared" si="19"/>
        <v>1.4033333333333333</v>
      </c>
    </row>
    <row r="79" spans="1:31" ht="12.75">
      <c r="A79" s="43" t="s">
        <v>272</v>
      </c>
      <c r="B79" s="44" t="s">
        <v>274</v>
      </c>
      <c r="C79" s="45"/>
      <c r="D79" s="46">
        <v>710</v>
      </c>
      <c r="E79" s="46">
        <v>3</v>
      </c>
      <c r="F79" s="47">
        <f t="shared" si="20"/>
        <v>713</v>
      </c>
      <c r="G79" s="48">
        <v>628</v>
      </c>
      <c r="H79" s="49"/>
      <c r="I79" s="50">
        <v>29.4</v>
      </c>
      <c r="J79" s="51">
        <v>11.1</v>
      </c>
      <c r="K79" s="52">
        <f t="shared" si="12"/>
        <v>643.0889419699313</v>
      </c>
      <c r="L79" s="52">
        <f t="shared" si="13"/>
        <v>766.565313100089</v>
      </c>
      <c r="M79" s="52">
        <f t="shared" si="14"/>
        <v>696.7693176956792</v>
      </c>
      <c r="N79" s="52">
        <f t="shared" si="15"/>
        <v>825.6500092825029</v>
      </c>
      <c r="O79" s="53"/>
      <c r="P79" s="53">
        <f t="shared" si="21"/>
        <v>713</v>
      </c>
      <c r="Q79" s="54">
        <f t="shared" si="16"/>
        <v>1.1353503184713376</v>
      </c>
      <c r="R79" s="55"/>
      <c r="S79" s="56">
        <v>1.1395522388059702</v>
      </c>
      <c r="T79" s="57">
        <f t="shared" si="22"/>
        <v>-0.004201920334632625</v>
      </c>
      <c r="U79" s="58">
        <f t="shared" si="24"/>
        <v>2.638805970149292</v>
      </c>
      <c r="V79" s="59"/>
      <c r="W79" s="58">
        <f t="shared" si="17"/>
        <v>715.6388059701493</v>
      </c>
      <c r="X79" s="60">
        <f t="shared" si="18"/>
        <v>1.1395522388059702</v>
      </c>
      <c r="Z79" s="61">
        <v>3</v>
      </c>
      <c r="AA79" s="61"/>
      <c r="AB79" s="61"/>
      <c r="AC79" s="62"/>
      <c r="AD79" s="65">
        <f t="shared" si="23"/>
        <v>712.6388059701493</v>
      </c>
      <c r="AE79" s="66">
        <f t="shared" si="19"/>
        <v>1.134775168742276</v>
      </c>
    </row>
    <row r="80" spans="1:31" ht="12.75">
      <c r="A80" s="43" t="s">
        <v>272</v>
      </c>
      <c r="B80" s="44" t="s">
        <v>275</v>
      </c>
      <c r="C80" s="45"/>
      <c r="D80" s="46">
        <v>485.5</v>
      </c>
      <c r="E80" s="46">
        <v>3</v>
      </c>
      <c r="F80" s="47">
        <f t="shared" si="20"/>
        <v>488.5</v>
      </c>
      <c r="G80" s="48">
        <v>415</v>
      </c>
      <c r="H80" s="49"/>
      <c r="I80" s="50">
        <v>46.8</v>
      </c>
      <c r="J80" s="51">
        <v>19.2</v>
      </c>
      <c r="K80" s="52">
        <f t="shared" si="12"/>
        <v>458.7916256849797</v>
      </c>
      <c r="L80" s="52">
        <f t="shared" si="13"/>
        <v>540.3882722120743</v>
      </c>
      <c r="M80" s="52">
        <f t="shared" si="14"/>
        <v>496.1197725383206</v>
      </c>
      <c r="N80" s="52">
        <f t="shared" si="15"/>
        <v>581.2877454818426</v>
      </c>
      <c r="O80" s="53">
        <v>8</v>
      </c>
      <c r="P80" s="53">
        <f t="shared" si="21"/>
        <v>496.5</v>
      </c>
      <c r="Q80" s="54">
        <f t="shared" si="16"/>
        <v>1.1963855421686747</v>
      </c>
      <c r="R80" s="55"/>
      <c r="S80" s="56">
        <v>1.214795918367347</v>
      </c>
      <c r="T80" s="57">
        <f t="shared" si="22"/>
        <v>-0.01841037619867225</v>
      </c>
      <c r="U80" s="58">
        <f t="shared" si="24"/>
        <v>7.640306122448976</v>
      </c>
      <c r="V80" s="59"/>
      <c r="W80" s="58">
        <f t="shared" si="17"/>
        <v>504.140306122449</v>
      </c>
      <c r="X80" s="60">
        <f t="shared" si="18"/>
        <v>1.214795918367347</v>
      </c>
      <c r="Z80" s="61">
        <v>1.5</v>
      </c>
      <c r="AA80" s="61"/>
      <c r="AB80" s="61"/>
      <c r="AC80" s="62"/>
      <c r="AD80" s="65">
        <f t="shared" si="23"/>
        <v>502.640306122449</v>
      </c>
      <c r="AE80" s="66">
        <f t="shared" si="19"/>
        <v>1.2111814605360216</v>
      </c>
    </row>
    <row r="81" spans="1:31" ht="12.75">
      <c r="A81" s="43" t="s">
        <v>272</v>
      </c>
      <c r="B81" s="44" t="s">
        <v>276</v>
      </c>
      <c r="C81" s="45"/>
      <c r="D81" s="46">
        <v>747.5</v>
      </c>
      <c r="E81" s="46">
        <v>3</v>
      </c>
      <c r="F81" s="47">
        <f t="shared" si="20"/>
        <v>750.5</v>
      </c>
      <c r="G81" s="48">
        <v>670</v>
      </c>
      <c r="H81" s="49"/>
      <c r="I81" s="50">
        <v>37.4</v>
      </c>
      <c r="J81" s="51">
        <v>13.2</v>
      </c>
      <c r="K81" s="52">
        <f t="shared" si="12"/>
        <v>711.2022856072316</v>
      </c>
      <c r="L81" s="52">
        <f t="shared" si="13"/>
        <v>842.9366306027821</v>
      </c>
      <c r="M81" s="52">
        <f t="shared" si="14"/>
        <v>732.0115990927362</v>
      </c>
      <c r="N81" s="52">
        <f t="shared" si="15"/>
        <v>869.5116999895067</v>
      </c>
      <c r="O81" s="53"/>
      <c r="P81" s="53">
        <f t="shared" si="21"/>
        <v>750.5</v>
      </c>
      <c r="Q81" s="54">
        <f t="shared" si="16"/>
        <v>1.1201492537313433</v>
      </c>
      <c r="R81" s="55"/>
      <c r="S81" s="56">
        <v>1.1315987025023169</v>
      </c>
      <c r="T81" s="57">
        <f t="shared" si="22"/>
        <v>-0.011449448770973536</v>
      </c>
      <c r="U81" s="58">
        <f t="shared" si="24"/>
        <v>7.671130676552252</v>
      </c>
      <c r="V81" s="59"/>
      <c r="W81" s="58">
        <f t="shared" si="17"/>
        <v>758.1711306765523</v>
      </c>
      <c r="X81" s="60">
        <f t="shared" si="18"/>
        <v>1.1315987025023169</v>
      </c>
      <c r="Z81" s="61">
        <v>3</v>
      </c>
      <c r="AA81" s="61"/>
      <c r="AB81" s="61"/>
      <c r="AC81" s="62"/>
      <c r="AD81" s="65">
        <f t="shared" si="23"/>
        <v>755.1711306765523</v>
      </c>
      <c r="AE81" s="66">
        <f t="shared" si="19"/>
        <v>1.1271210905620184</v>
      </c>
    </row>
    <row r="82" spans="1:31" ht="12.75">
      <c r="A82" s="43" t="s">
        <v>272</v>
      </c>
      <c r="B82" s="44" t="s">
        <v>277</v>
      </c>
      <c r="C82" s="45"/>
      <c r="D82" s="46">
        <v>560.5</v>
      </c>
      <c r="E82" s="46">
        <v>3</v>
      </c>
      <c r="F82" s="47">
        <f t="shared" si="20"/>
        <v>563.5</v>
      </c>
      <c r="G82" s="48">
        <v>478</v>
      </c>
      <c r="H82" s="49"/>
      <c r="I82" s="50">
        <v>35.5</v>
      </c>
      <c r="J82" s="51">
        <v>14.8</v>
      </c>
      <c r="K82" s="52">
        <f t="shared" si="12"/>
        <v>503.1413985293429</v>
      </c>
      <c r="L82" s="52">
        <f t="shared" si="13"/>
        <v>597.1250058545269</v>
      </c>
      <c r="M82" s="52">
        <f t="shared" si="14"/>
        <v>559.2807190307452</v>
      </c>
      <c r="N82" s="52">
        <f t="shared" si="15"/>
        <v>657.3778059391875</v>
      </c>
      <c r="O82" s="53"/>
      <c r="P82" s="53">
        <f t="shared" si="21"/>
        <v>563.5</v>
      </c>
      <c r="Q82" s="54">
        <f t="shared" si="16"/>
        <v>1.1788702928870294</v>
      </c>
      <c r="R82" s="55"/>
      <c r="S82" s="56">
        <v>1.1756487025948104</v>
      </c>
      <c r="T82" s="57">
        <f t="shared" si="22"/>
        <v>0.003221590292219023</v>
      </c>
      <c r="U82" s="58"/>
      <c r="V82" s="59"/>
      <c r="W82" s="58">
        <f t="shared" si="17"/>
        <v>563.5</v>
      </c>
      <c r="X82" s="60">
        <f t="shared" si="18"/>
        <v>1.1788702928870294</v>
      </c>
      <c r="Z82" s="61">
        <v>1.5</v>
      </c>
      <c r="AA82" s="61"/>
      <c r="AB82" s="61"/>
      <c r="AC82" s="62"/>
      <c r="AD82" s="65">
        <f t="shared" si="23"/>
        <v>562</v>
      </c>
      <c r="AE82" s="66">
        <f t="shared" si="19"/>
        <v>1.1757322175732217</v>
      </c>
    </row>
    <row r="83" spans="1:31" ht="12.75">
      <c r="A83" s="43" t="s">
        <v>272</v>
      </c>
      <c r="B83" s="44" t="s">
        <v>278</v>
      </c>
      <c r="C83" s="45"/>
      <c r="D83" s="46">
        <v>610</v>
      </c>
      <c r="E83" s="46">
        <v>3</v>
      </c>
      <c r="F83" s="47">
        <f t="shared" si="20"/>
        <v>613</v>
      </c>
      <c r="G83" s="48">
        <v>536</v>
      </c>
      <c r="H83" s="49"/>
      <c r="I83" s="50">
        <v>38.1</v>
      </c>
      <c r="J83" s="51">
        <v>9.7</v>
      </c>
      <c r="K83" s="52">
        <f t="shared" si="12"/>
        <v>570.7191232260784</v>
      </c>
      <c r="L83" s="52">
        <f t="shared" si="13"/>
        <v>676.1065992225189</v>
      </c>
      <c r="M83" s="52">
        <f t="shared" si="14"/>
        <v>614.5965178506566</v>
      </c>
      <c r="N83" s="52">
        <f t="shared" si="15"/>
        <v>724.596598568073</v>
      </c>
      <c r="O83" s="53">
        <v>2</v>
      </c>
      <c r="P83" s="53">
        <f t="shared" si="21"/>
        <v>615</v>
      </c>
      <c r="Q83" s="54">
        <f t="shared" si="16"/>
        <v>1.1473880597014925</v>
      </c>
      <c r="R83" s="55"/>
      <c r="S83" s="56">
        <v>1.167459749552773</v>
      </c>
      <c r="T83" s="57">
        <f t="shared" si="22"/>
        <v>-0.020071689851280494</v>
      </c>
      <c r="U83" s="58">
        <f t="shared" si="24"/>
        <v>10.758425760286286</v>
      </c>
      <c r="V83" s="59"/>
      <c r="W83" s="58">
        <f t="shared" si="17"/>
        <v>625.7584257602863</v>
      </c>
      <c r="X83" s="60">
        <f t="shared" si="18"/>
        <v>1.167459749552773</v>
      </c>
      <c r="Z83" s="61">
        <v>3</v>
      </c>
      <c r="AA83" s="61"/>
      <c r="AB83" s="61"/>
      <c r="AC83" s="62"/>
      <c r="AD83" s="65">
        <f t="shared" si="23"/>
        <v>622.7584257602863</v>
      </c>
      <c r="AE83" s="66">
        <f t="shared" si="19"/>
        <v>1.1618627346273998</v>
      </c>
    </row>
    <row r="84" spans="1:31" ht="12.75">
      <c r="A84" s="43" t="s">
        <v>130</v>
      </c>
      <c r="B84" s="44" t="s">
        <v>279</v>
      </c>
      <c r="C84" s="45"/>
      <c r="D84" s="46">
        <v>784.5</v>
      </c>
      <c r="E84" s="46">
        <v>3</v>
      </c>
      <c r="F84" s="47">
        <f t="shared" si="20"/>
        <v>787.5</v>
      </c>
      <c r="G84" s="48">
        <v>688</v>
      </c>
      <c r="H84" s="49"/>
      <c r="I84" s="50">
        <v>24.5</v>
      </c>
      <c r="J84" s="51">
        <v>8.5</v>
      </c>
      <c r="K84" s="52">
        <f t="shared" si="12"/>
        <v>688.7411362465458</v>
      </c>
      <c r="L84" s="52">
        <f t="shared" si="13"/>
        <v>824.0146128986933</v>
      </c>
      <c r="M84" s="52">
        <f t="shared" si="14"/>
        <v>746.6795599286459</v>
      </c>
      <c r="N84" s="52">
        <f t="shared" si="15"/>
        <v>887.8736933868221</v>
      </c>
      <c r="O84" s="53"/>
      <c r="P84" s="53">
        <f t="shared" si="21"/>
        <v>787.5</v>
      </c>
      <c r="Q84" s="54">
        <f t="shared" si="16"/>
        <v>1.1446220930232558</v>
      </c>
      <c r="R84" s="55"/>
      <c r="S84" s="56">
        <v>1.137015781922525</v>
      </c>
      <c r="T84" s="57">
        <f t="shared" si="22"/>
        <v>0.007606311100730734</v>
      </c>
      <c r="U84" s="58"/>
      <c r="V84" s="59"/>
      <c r="W84" s="58">
        <f t="shared" si="17"/>
        <v>787.5</v>
      </c>
      <c r="X84" s="60">
        <f t="shared" si="18"/>
        <v>1.1446220930232558</v>
      </c>
      <c r="Z84" s="61">
        <v>3</v>
      </c>
      <c r="AA84" s="61"/>
      <c r="AB84" s="61"/>
      <c r="AC84" s="62"/>
      <c r="AD84" s="65">
        <f t="shared" si="23"/>
        <v>784.5</v>
      </c>
      <c r="AE84" s="66">
        <f t="shared" si="19"/>
        <v>1.1402616279069768</v>
      </c>
    </row>
    <row r="85" spans="1:31" ht="12.75">
      <c r="A85" s="43" t="s">
        <v>130</v>
      </c>
      <c r="B85" s="44" t="s">
        <v>280</v>
      </c>
      <c r="C85" s="45"/>
      <c r="D85" s="46">
        <v>571</v>
      </c>
      <c r="E85" s="46">
        <v>3</v>
      </c>
      <c r="F85" s="47">
        <f t="shared" si="20"/>
        <v>574</v>
      </c>
      <c r="G85" s="48">
        <v>483</v>
      </c>
      <c r="H85" s="49"/>
      <c r="I85" s="50">
        <v>32.2</v>
      </c>
      <c r="J85" s="51">
        <v>12.9</v>
      </c>
      <c r="K85" s="52">
        <f t="shared" si="12"/>
        <v>500.93915975832516</v>
      </c>
      <c r="L85" s="52">
        <f t="shared" si="13"/>
        <v>595.9058592103414</v>
      </c>
      <c r="M85" s="52">
        <f t="shared" si="14"/>
        <v>564.1562729540153</v>
      </c>
      <c r="N85" s="52">
        <f t="shared" si="15"/>
        <v>663.2794800184035</v>
      </c>
      <c r="O85" s="53"/>
      <c r="P85" s="53">
        <f t="shared" si="21"/>
        <v>574</v>
      </c>
      <c r="Q85" s="54">
        <f t="shared" si="16"/>
        <v>1.1884057971014492</v>
      </c>
      <c r="R85" s="55"/>
      <c r="S85" s="56">
        <v>1.1780383795309168</v>
      </c>
      <c r="T85" s="57">
        <f t="shared" si="22"/>
        <v>0.010367417570532389</v>
      </c>
      <c r="U85" s="58"/>
      <c r="V85" s="59"/>
      <c r="W85" s="58">
        <f t="shared" si="17"/>
        <v>574</v>
      </c>
      <c r="X85" s="60">
        <f t="shared" si="18"/>
        <v>1.1884057971014492</v>
      </c>
      <c r="Z85" s="61">
        <v>1.5</v>
      </c>
      <c r="AA85" s="61"/>
      <c r="AB85" s="61"/>
      <c r="AC85" s="62"/>
      <c r="AD85" s="65">
        <f t="shared" si="23"/>
        <v>572.5</v>
      </c>
      <c r="AE85" s="66">
        <f t="shared" si="19"/>
        <v>1.1853002070393375</v>
      </c>
    </row>
    <row r="86" spans="1:31" ht="12.75">
      <c r="A86" s="43" t="s">
        <v>135</v>
      </c>
      <c r="B86" s="44" t="s">
        <v>225</v>
      </c>
      <c r="C86" s="45"/>
      <c r="D86" s="46">
        <v>668</v>
      </c>
      <c r="E86" s="46">
        <v>3</v>
      </c>
      <c r="F86" s="47">
        <f t="shared" si="20"/>
        <v>671</v>
      </c>
      <c r="G86" s="48">
        <v>604</v>
      </c>
      <c r="H86" s="49"/>
      <c r="I86" s="50">
        <v>18</v>
      </c>
      <c r="J86" s="51">
        <v>5.9</v>
      </c>
      <c r="K86" s="52">
        <f t="shared" si="12"/>
        <v>586.2627511591963</v>
      </c>
      <c r="L86" s="52">
        <f t="shared" si="13"/>
        <v>705.0202800805583</v>
      </c>
      <c r="M86" s="52">
        <f t="shared" si="14"/>
        <v>675.9915892452115</v>
      </c>
      <c r="N86" s="52">
        <f t="shared" si="15"/>
        <v>799.9469040834941</v>
      </c>
      <c r="O86" s="53">
        <v>5</v>
      </c>
      <c r="P86" s="53">
        <f t="shared" si="21"/>
        <v>676</v>
      </c>
      <c r="Q86" s="54">
        <f t="shared" si="16"/>
        <v>1.119205298013245</v>
      </c>
      <c r="R86" s="55"/>
      <c r="S86" s="56">
        <v>1.1306027820710973</v>
      </c>
      <c r="T86" s="57">
        <f t="shared" si="22"/>
        <v>-0.011397484057852347</v>
      </c>
      <c r="U86" s="58">
        <f>(S86*G86)-(Q86*G86)</f>
        <v>6.884080370942797</v>
      </c>
      <c r="V86" s="59"/>
      <c r="W86" s="58">
        <f t="shared" si="17"/>
        <v>682.8840803709428</v>
      </c>
      <c r="X86" s="60">
        <f t="shared" si="18"/>
        <v>1.1306027820710973</v>
      </c>
      <c r="Z86" s="61">
        <v>1.5</v>
      </c>
      <c r="AA86" s="61"/>
      <c r="AB86" s="61"/>
      <c r="AC86" s="62"/>
      <c r="AD86" s="65">
        <f t="shared" si="23"/>
        <v>681.3840803709428</v>
      </c>
      <c r="AE86" s="66">
        <f t="shared" si="19"/>
        <v>1.1281193383624881</v>
      </c>
    </row>
    <row r="87" spans="1:31" ht="12.75">
      <c r="A87" s="43" t="s">
        <v>135</v>
      </c>
      <c r="B87" s="44" t="s">
        <v>281</v>
      </c>
      <c r="C87" s="45"/>
      <c r="D87" s="46">
        <v>804</v>
      </c>
      <c r="E87" s="46">
        <v>3</v>
      </c>
      <c r="F87" s="47">
        <f t="shared" si="20"/>
        <v>807</v>
      </c>
      <c r="G87" s="48">
        <v>703</v>
      </c>
      <c r="H87" s="49"/>
      <c r="I87" s="50">
        <v>17.7</v>
      </c>
      <c r="J87" s="51">
        <v>5.5</v>
      </c>
      <c r="K87" s="52">
        <f t="shared" si="12"/>
        <v>681.3677111142335</v>
      </c>
      <c r="L87" s="52">
        <f t="shared" si="13"/>
        <v>819.5904641468783</v>
      </c>
      <c r="M87" s="52">
        <f t="shared" si="14"/>
        <v>758.7030850196546</v>
      </c>
      <c r="N87" s="52">
        <f t="shared" si="15"/>
        <v>902.9755789456691</v>
      </c>
      <c r="O87" s="53"/>
      <c r="P87" s="53">
        <f t="shared" si="21"/>
        <v>807</v>
      </c>
      <c r="Q87" s="54">
        <f t="shared" si="16"/>
        <v>1.1479374110953058</v>
      </c>
      <c r="R87" s="55"/>
      <c r="S87" s="56">
        <v>1.1302777777777777</v>
      </c>
      <c r="T87" s="57">
        <f t="shared" si="22"/>
        <v>0.017659633317528067</v>
      </c>
      <c r="U87" s="58"/>
      <c r="V87" s="59"/>
      <c r="W87" s="58">
        <f t="shared" si="17"/>
        <v>807</v>
      </c>
      <c r="X87" s="60">
        <f t="shared" si="18"/>
        <v>1.1479374110953058</v>
      </c>
      <c r="Z87" s="61">
        <v>1.5</v>
      </c>
      <c r="AA87" s="61"/>
      <c r="AB87" s="61"/>
      <c r="AC87" s="62"/>
      <c r="AD87" s="65">
        <f t="shared" si="23"/>
        <v>805.5</v>
      </c>
      <c r="AE87" s="66">
        <f t="shared" si="19"/>
        <v>1.1458036984352773</v>
      </c>
    </row>
    <row r="88" spans="1:31" ht="12.75">
      <c r="A88" s="43" t="s">
        <v>142</v>
      </c>
      <c r="B88" s="44" t="s">
        <v>282</v>
      </c>
      <c r="C88" s="45"/>
      <c r="D88" s="46">
        <v>1081</v>
      </c>
      <c r="E88" s="46">
        <v>3</v>
      </c>
      <c r="F88" s="47">
        <f t="shared" si="20"/>
        <v>1084</v>
      </c>
      <c r="G88" s="48">
        <v>1014</v>
      </c>
      <c r="H88" s="49"/>
      <c r="I88" s="50">
        <v>32.7</v>
      </c>
      <c r="J88" s="51">
        <v>13</v>
      </c>
      <c r="K88" s="52">
        <f t="shared" si="12"/>
        <v>1054.0356891948854</v>
      </c>
      <c r="L88" s="52">
        <f t="shared" si="13"/>
        <v>1253.4067725165098</v>
      </c>
      <c r="M88" s="52">
        <f t="shared" si="14"/>
        <v>967.0727586791402</v>
      </c>
      <c r="N88" s="52">
        <f t="shared" si="15"/>
        <v>1175.1699263049989</v>
      </c>
      <c r="O88" s="53"/>
      <c r="P88" s="53">
        <f t="shared" si="21"/>
        <v>1084</v>
      </c>
      <c r="Q88" s="54">
        <f t="shared" si="16"/>
        <v>1.069033530571992</v>
      </c>
      <c r="R88" s="55"/>
      <c r="S88" s="56">
        <v>1.1313554883518688</v>
      </c>
      <c r="T88" s="57">
        <f t="shared" si="22"/>
        <v>-0.06232195777987681</v>
      </c>
      <c r="U88" s="58">
        <f>(S88*G88)-(Q88*G88)</f>
        <v>63.19446518879499</v>
      </c>
      <c r="V88" s="59"/>
      <c r="W88" s="58">
        <f t="shared" si="17"/>
        <v>1147.194465188795</v>
      </c>
      <c r="X88" s="60">
        <f t="shared" si="18"/>
        <v>1.1313554883518688</v>
      </c>
      <c r="Z88" s="61">
        <v>3</v>
      </c>
      <c r="AA88" s="61"/>
      <c r="AB88" s="61"/>
      <c r="AC88" s="62"/>
      <c r="AD88" s="65">
        <f t="shared" si="23"/>
        <v>1144.194465188795</v>
      </c>
      <c r="AE88" s="66">
        <f t="shared" si="19"/>
        <v>1.1283969084702121</v>
      </c>
    </row>
    <row r="89" spans="1:31" ht="12.75">
      <c r="A89" s="43" t="s">
        <v>144</v>
      </c>
      <c r="B89" s="44" t="s">
        <v>283</v>
      </c>
      <c r="C89" s="45"/>
      <c r="D89" s="46">
        <v>403</v>
      </c>
      <c r="E89" s="46">
        <v>3</v>
      </c>
      <c r="F89" s="47">
        <f t="shared" si="20"/>
        <v>406</v>
      </c>
      <c r="G89" s="48">
        <v>356</v>
      </c>
      <c r="H89" s="49"/>
      <c r="I89" s="50">
        <v>40.4</v>
      </c>
      <c r="J89" s="51">
        <v>18.6</v>
      </c>
      <c r="K89" s="52">
        <f t="shared" si="12"/>
        <v>382.89466535525276</v>
      </c>
      <c r="L89" s="52">
        <f t="shared" si="13"/>
        <v>452.89082478572436</v>
      </c>
      <c r="M89" s="52">
        <f t="shared" si="14"/>
        <v>434.06402505468606</v>
      </c>
      <c r="N89" s="52">
        <f t="shared" si="15"/>
        <v>507.1237801580447</v>
      </c>
      <c r="O89" s="53">
        <v>28.5</v>
      </c>
      <c r="P89" s="53">
        <f t="shared" si="21"/>
        <v>434.5</v>
      </c>
      <c r="Q89" s="54">
        <f t="shared" si="16"/>
        <v>1.220505617977528</v>
      </c>
      <c r="R89" s="55"/>
      <c r="S89" s="56">
        <v>1.2534188896899783</v>
      </c>
      <c r="T89" s="57">
        <f t="shared" si="22"/>
        <v>-0.03291327171245029</v>
      </c>
      <c r="U89" s="58">
        <f>(S89*G89)-(Q89*G89)</f>
        <v>11.717124729632303</v>
      </c>
      <c r="V89" s="59"/>
      <c r="W89" s="58">
        <f t="shared" si="17"/>
        <v>446.2171247296323</v>
      </c>
      <c r="X89" s="60">
        <f t="shared" si="18"/>
        <v>1.2534188896899783</v>
      </c>
      <c r="Z89" s="61">
        <v>1.5</v>
      </c>
      <c r="AA89" s="61"/>
      <c r="AB89" s="61"/>
      <c r="AC89" s="62"/>
      <c r="AD89" s="65">
        <f t="shared" si="23"/>
        <v>444.7171247296323</v>
      </c>
      <c r="AE89" s="66">
        <f t="shared" si="19"/>
        <v>1.2492054065439109</v>
      </c>
    </row>
    <row r="90" spans="1:31" ht="12.75">
      <c r="A90" s="43" t="s">
        <v>144</v>
      </c>
      <c r="B90" s="44" t="s">
        <v>284</v>
      </c>
      <c r="C90" s="45"/>
      <c r="D90" s="46">
        <v>521.5</v>
      </c>
      <c r="E90" s="46">
        <v>3</v>
      </c>
      <c r="F90" s="47">
        <f t="shared" si="20"/>
        <v>524.5</v>
      </c>
      <c r="G90" s="48">
        <v>448</v>
      </c>
      <c r="H90" s="49"/>
      <c r="I90" s="50">
        <v>76.9</v>
      </c>
      <c r="J90" s="51">
        <v>26.9</v>
      </c>
      <c r="K90" s="52">
        <f t="shared" si="12"/>
        <v>558.4315488735891</v>
      </c>
      <c r="L90" s="52">
        <f t="shared" si="13"/>
        <v>646.5166034377781</v>
      </c>
      <c r="M90" s="52">
        <f t="shared" si="14"/>
        <v>529.6036290550412</v>
      </c>
      <c r="N90" s="52">
        <f t="shared" si="15"/>
        <v>621.5439950278071</v>
      </c>
      <c r="O90" s="53">
        <v>5.5</v>
      </c>
      <c r="P90" s="53">
        <f t="shared" si="21"/>
        <v>530</v>
      </c>
      <c r="Q90" s="54">
        <f t="shared" si="16"/>
        <v>1.1830357142857142</v>
      </c>
      <c r="R90" s="55"/>
      <c r="S90" s="56">
        <v>1.2423167848699763</v>
      </c>
      <c r="T90" s="57">
        <f t="shared" si="22"/>
        <v>-0.05928107058426213</v>
      </c>
      <c r="U90" s="58">
        <f>(S90*G90)-(Q90*G90)</f>
        <v>26.55791962174942</v>
      </c>
      <c r="V90" s="59"/>
      <c r="W90" s="58">
        <f t="shared" si="17"/>
        <v>556.5579196217494</v>
      </c>
      <c r="X90" s="60">
        <f t="shared" si="18"/>
        <v>1.2423167848699763</v>
      </c>
      <c r="Z90" s="61">
        <v>1.5</v>
      </c>
      <c r="AA90" s="61"/>
      <c r="AB90" s="61"/>
      <c r="AC90" s="62"/>
      <c r="AD90" s="65">
        <f t="shared" si="23"/>
        <v>555.0579196217494</v>
      </c>
      <c r="AE90" s="66">
        <f t="shared" si="19"/>
        <v>1.2389685705842621</v>
      </c>
    </row>
    <row r="91" spans="1:31" ht="12.75">
      <c r="A91" s="43" t="s">
        <v>144</v>
      </c>
      <c r="B91" s="44" t="s">
        <v>285</v>
      </c>
      <c r="C91" s="45"/>
      <c r="D91" s="46">
        <v>687</v>
      </c>
      <c r="E91" s="46">
        <v>3</v>
      </c>
      <c r="F91" s="47">
        <f t="shared" si="20"/>
        <v>690</v>
      </c>
      <c r="G91" s="48">
        <v>623</v>
      </c>
      <c r="H91" s="49"/>
      <c r="I91" s="50">
        <v>46.9</v>
      </c>
      <c r="J91" s="51">
        <v>18.2</v>
      </c>
      <c r="K91" s="52">
        <f t="shared" si="12"/>
        <v>689.0319891339984</v>
      </c>
      <c r="L91" s="52">
        <f t="shared" si="13"/>
        <v>811.5252681373239</v>
      </c>
      <c r="M91" s="52">
        <f t="shared" si="14"/>
        <v>692.4789650412869</v>
      </c>
      <c r="N91" s="52">
        <f t="shared" si="15"/>
        <v>820.3335364721645</v>
      </c>
      <c r="O91" s="53">
        <v>2.5</v>
      </c>
      <c r="P91" s="53">
        <f t="shared" si="21"/>
        <v>692.5</v>
      </c>
      <c r="Q91" s="54">
        <f t="shared" si="16"/>
        <v>1.1115569823434992</v>
      </c>
      <c r="R91" s="55"/>
      <c r="S91" s="56">
        <v>1.1380718954248366</v>
      </c>
      <c r="T91" s="57">
        <f t="shared" si="22"/>
        <v>-0.026514913081337355</v>
      </c>
      <c r="U91" s="58">
        <f>(S91*G91)-(Q91*G91)</f>
        <v>16.518790849673223</v>
      </c>
      <c r="V91" s="59"/>
      <c r="W91" s="58">
        <f t="shared" si="17"/>
        <v>709.0187908496732</v>
      </c>
      <c r="X91" s="60">
        <f t="shared" si="18"/>
        <v>1.1380718954248366</v>
      </c>
      <c r="Z91" s="61">
        <v>1.5</v>
      </c>
      <c r="AA91" s="61">
        <v>3</v>
      </c>
      <c r="AB91" s="61"/>
      <c r="AC91" s="62"/>
      <c r="AD91" s="65">
        <f t="shared" si="23"/>
        <v>704.5187908496732</v>
      </c>
      <c r="AE91" s="66">
        <f t="shared" si="19"/>
        <v>1.1308487814601496</v>
      </c>
    </row>
    <row r="92" spans="1:31" ht="12.75">
      <c r="A92" s="43" t="s">
        <v>149</v>
      </c>
      <c r="B92" s="44" t="s">
        <v>286</v>
      </c>
      <c r="C92" s="45"/>
      <c r="D92" s="46">
        <v>636.5</v>
      </c>
      <c r="E92" s="46">
        <v>3</v>
      </c>
      <c r="F92" s="47">
        <f t="shared" si="20"/>
        <v>639.5</v>
      </c>
      <c r="G92" s="48">
        <v>570</v>
      </c>
      <c r="H92" s="49"/>
      <c r="I92" s="50">
        <v>33.2</v>
      </c>
      <c r="J92" s="51">
        <v>10</v>
      </c>
      <c r="K92" s="52">
        <f t="shared" si="12"/>
        <v>593.8401011662218</v>
      </c>
      <c r="L92" s="52">
        <f t="shared" si="13"/>
        <v>705.9126036251231</v>
      </c>
      <c r="M92" s="52">
        <f t="shared" si="14"/>
        <v>645.7606002147083</v>
      </c>
      <c r="N92" s="52">
        <f t="shared" si="15"/>
        <v>762.7382979925578</v>
      </c>
      <c r="O92" s="53">
        <v>6.5</v>
      </c>
      <c r="P92" s="53">
        <f t="shared" si="21"/>
        <v>646</v>
      </c>
      <c r="Q92" s="54">
        <f t="shared" si="16"/>
        <v>1.1333333333333333</v>
      </c>
      <c r="R92" s="55"/>
      <c r="S92" s="56">
        <v>1.1646341463414633</v>
      </c>
      <c r="T92" s="57">
        <f t="shared" si="22"/>
        <v>-0.031300813008130035</v>
      </c>
      <c r="U92" s="58">
        <f>(S92*G92)-(Q92*G92)</f>
        <v>17.841463414634063</v>
      </c>
      <c r="V92" s="59"/>
      <c r="W92" s="58">
        <f t="shared" si="17"/>
        <v>663.8414634146341</v>
      </c>
      <c r="X92" s="60">
        <f t="shared" si="18"/>
        <v>1.1646341463414633</v>
      </c>
      <c r="Z92" s="61">
        <v>2.5</v>
      </c>
      <c r="AA92" s="61"/>
      <c r="AB92" s="61"/>
      <c r="AC92" s="62"/>
      <c r="AD92" s="65">
        <f t="shared" si="23"/>
        <v>661.3414634146341</v>
      </c>
      <c r="AE92" s="66">
        <f t="shared" si="19"/>
        <v>1.1602481814291825</v>
      </c>
    </row>
    <row r="93" spans="1:31" ht="12.75">
      <c r="A93" s="43" t="s">
        <v>149</v>
      </c>
      <c r="B93" s="44" t="s">
        <v>257</v>
      </c>
      <c r="C93" s="45"/>
      <c r="D93" s="46">
        <v>573</v>
      </c>
      <c r="E93" s="46">
        <v>3</v>
      </c>
      <c r="F93" s="47">
        <f t="shared" si="20"/>
        <v>576</v>
      </c>
      <c r="G93" s="48">
        <v>465</v>
      </c>
      <c r="H93" s="49"/>
      <c r="I93" s="50">
        <v>50.8</v>
      </c>
      <c r="J93" s="51">
        <v>20</v>
      </c>
      <c r="K93" s="52">
        <f t="shared" si="12"/>
        <v>522.7792609245469</v>
      </c>
      <c r="L93" s="52">
        <f t="shared" si="13"/>
        <v>614.2068287199662</v>
      </c>
      <c r="M93" s="52">
        <f t="shared" si="14"/>
        <v>546.5098394530588</v>
      </c>
      <c r="N93" s="52">
        <f t="shared" si="15"/>
        <v>641.9390139560413</v>
      </c>
      <c r="O93" s="53"/>
      <c r="P93" s="53">
        <f t="shared" si="21"/>
        <v>576</v>
      </c>
      <c r="Q93" s="54">
        <f t="shared" si="16"/>
        <v>1.238709677419355</v>
      </c>
      <c r="R93" s="55"/>
      <c r="S93" s="56">
        <v>1.1741344195519348</v>
      </c>
      <c r="T93" s="57">
        <f t="shared" si="22"/>
        <v>0.06457525786742013</v>
      </c>
      <c r="U93" s="58"/>
      <c r="V93" s="59"/>
      <c r="W93" s="58">
        <f t="shared" si="17"/>
        <v>576</v>
      </c>
      <c r="X93" s="60">
        <f t="shared" si="18"/>
        <v>1.238709677419355</v>
      </c>
      <c r="Z93" s="61">
        <v>1.5</v>
      </c>
      <c r="AA93" s="61"/>
      <c r="AB93" s="61"/>
      <c r="AC93" s="62"/>
      <c r="AD93" s="65">
        <f t="shared" si="23"/>
        <v>574.5</v>
      </c>
      <c r="AE93" s="66">
        <f t="shared" si="19"/>
        <v>1.235483870967742</v>
      </c>
    </row>
    <row r="94" spans="1:31" ht="12.75">
      <c r="A94" s="43" t="s">
        <v>287</v>
      </c>
      <c r="B94" s="44" t="s">
        <v>288</v>
      </c>
      <c r="C94" s="45"/>
      <c r="D94" s="46">
        <v>485.5</v>
      </c>
      <c r="E94" s="46">
        <v>3</v>
      </c>
      <c r="F94" s="47">
        <f t="shared" si="20"/>
        <v>488.5</v>
      </c>
      <c r="G94" s="48">
        <v>404</v>
      </c>
      <c r="H94" s="49"/>
      <c r="I94" s="50">
        <v>31.6</v>
      </c>
      <c r="J94" s="51">
        <v>19.2</v>
      </c>
      <c r="K94" s="52">
        <f t="shared" si="12"/>
        <v>417.8697016533184</v>
      </c>
      <c r="L94" s="52">
        <f t="shared" si="13"/>
        <v>497.3035455013817</v>
      </c>
      <c r="M94" s="52">
        <f t="shared" si="14"/>
        <v>484.7631508850664</v>
      </c>
      <c r="N94" s="52">
        <f t="shared" si="15"/>
        <v>567.6736594855071</v>
      </c>
      <c r="O94" s="53"/>
      <c r="P94" s="53">
        <f t="shared" si="21"/>
        <v>488.5</v>
      </c>
      <c r="Q94" s="54">
        <f t="shared" si="16"/>
        <v>1.2091584158415842</v>
      </c>
      <c r="R94" s="55"/>
      <c r="S94" s="56">
        <v>1.2244350723732167</v>
      </c>
      <c r="T94" s="57">
        <f t="shared" si="22"/>
        <v>-0.01527665653163246</v>
      </c>
      <c r="U94" s="58">
        <f>(S94*G94)-(Q94*G94)</f>
        <v>6.171769238779461</v>
      </c>
      <c r="V94" s="59"/>
      <c r="W94" s="58">
        <f t="shared" si="17"/>
        <v>494.67176923877946</v>
      </c>
      <c r="X94" s="60">
        <f t="shared" si="18"/>
        <v>1.2244350723732165</v>
      </c>
      <c r="Z94" s="61">
        <v>1.5</v>
      </c>
      <c r="AA94" s="61"/>
      <c r="AB94" s="61"/>
      <c r="AC94" s="62"/>
      <c r="AD94" s="65">
        <f t="shared" si="23"/>
        <v>493.17176923877946</v>
      </c>
      <c r="AE94" s="66">
        <f t="shared" si="19"/>
        <v>1.2207222010860879</v>
      </c>
    </row>
    <row r="95" spans="1:31" ht="12.75">
      <c r="A95" s="43" t="s">
        <v>289</v>
      </c>
      <c r="B95" s="44" t="s">
        <v>290</v>
      </c>
      <c r="C95" s="45"/>
      <c r="D95" s="46">
        <v>573</v>
      </c>
      <c r="E95" s="46">
        <v>3</v>
      </c>
      <c r="F95" s="47">
        <f t="shared" si="20"/>
        <v>576</v>
      </c>
      <c r="G95" s="48">
        <v>513</v>
      </c>
      <c r="H95" s="49"/>
      <c r="I95" s="50">
        <v>28.6</v>
      </c>
      <c r="J95" s="51">
        <v>8.8</v>
      </c>
      <c r="K95" s="52">
        <f t="shared" si="12"/>
        <v>523.4036813264016</v>
      </c>
      <c r="L95" s="52">
        <f t="shared" si="13"/>
        <v>624.2689335394127</v>
      </c>
      <c r="M95" s="52">
        <f t="shared" si="14"/>
        <v>592.9858300575515</v>
      </c>
      <c r="N95" s="52">
        <f t="shared" si="15"/>
        <v>698.2657580576162</v>
      </c>
      <c r="O95" s="53">
        <v>17</v>
      </c>
      <c r="P95" s="53">
        <f t="shared" si="21"/>
        <v>593</v>
      </c>
      <c r="Q95" s="54">
        <f t="shared" si="16"/>
        <v>1.1559454191033138</v>
      </c>
      <c r="R95" s="55"/>
      <c r="S95" s="56">
        <v>1.161345029239766</v>
      </c>
      <c r="T95" s="57">
        <f t="shared" si="22"/>
        <v>-0.005399610136452182</v>
      </c>
      <c r="U95" s="58">
        <f>(S95*G95)-(Q95*G95)</f>
        <v>2.769999999999982</v>
      </c>
      <c r="V95" s="59"/>
      <c r="W95" s="58">
        <f t="shared" si="17"/>
        <v>595.77</v>
      </c>
      <c r="X95" s="60">
        <f t="shared" si="18"/>
        <v>1.161345029239766</v>
      </c>
      <c r="Z95" s="61">
        <v>1.5</v>
      </c>
      <c r="AA95" s="61"/>
      <c r="AB95" s="61"/>
      <c r="AC95" s="62"/>
      <c r="AD95" s="65">
        <f t="shared" si="23"/>
        <v>594.27</v>
      </c>
      <c r="AE95" s="66">
        <f t="shared" si="19"/>
        <v>1.158421052631579</v>
      </c>
    </row>
    <row r="96" spans="1:31" ht="12.75">
      <c r="A96" s="43" t="s">
        <v>291</v>
      </c>
      <c r="B96" s="44" t="s">
        <v>292</v>
      </c>
      <c r="C96" s="45" t="s">
        <v>183</v>
      </c>
      <c r="D96" s="46">
        <v>784</v>
      </c>
      <c r="E96" s="46">
        <v>3</v>
      </c>
      <c r="F96" s="47">
        <f t="shared" si="20"/>
        <v>787</v>
      </c>
      <c r="G96" s="48">
        <v>613</v>
      </c>
      <c r="H96" s="49"/>
      <c r="I96" s="50">
        <v>85.5</v>
      </c>
      <c r="J96" s="51">
        <v>42.7</v>
      </c>
      <c r="K96" s="52">
        <f t="shared" si="12"/>
        <v>788.7949978923704</v>
      </c>
      <c r="L96" s="52">
        <f t="shared" si="13"/>
        <v>909.322092642031</v>
      </c>
      <c r="M96" s="52">
        <f t="shared" si="14"/>
        <v>683.8377216702048</v>
      </c>
      <c r="N96" s="52">
        <f t="shared" si="15"/>
        <v>809.6400527891903</v>
      </c>
      <c r="O96" s="53">
        <v>2</v>
      </c>
      <c r="P96" s="53">
        <f t="shared" si="21"/>
        <v>789</v>
      </c>
      <c r="Q96" s="54">
        <f t="shared" si="16"/>
        <v>1.2871125611745513</v>
      </c>
      <c r="R96" s="55"/>
      <c r="S96" s="56">
        <v>1.3153013910355487</v>
      </c>
      <c r="T96" s="57">
        <f t="shared" si="22"/>
        <v>-0.028188829860997355</v>
      </c>
      <c r="U96" s="58">
        <f>(S96*G96)-(Q96*G96)</f>
        <v>17.27975270479135</v>
      </c>
      <c r="V96" s="59"/>
      <c r="W96" s="58">
        <f t="shared" si="17"/>
        <v>806.2797527047913</v>
      </c>
      <c r="X96" s="60">
        <f t="shared" si="18"/>
        <v>1.3153013910355487</v>
      </c>
      <c r="Z96" s="61">
        <v>3</v>
      </c>
      <c r="AA96" s="61">
        <v>6</v>
      </c>
      <c r="AB96" s="61">
        <v>9</v>
      </c>
      <c r="AC96" s="62"/>
      <c r="AD96" s="65">
        <f t="shared" si="23"/>
        <v>806.2797527047913</v>
      </c>
      <c r="AE96" s="66">
        <f t="shared" si="19"/>
        <v>1.3153013910355487</v>
      </c>
    </row>
    <row r="97" spans="1:31" ht="13.5" thickBot="1">
      <c r="A97" s="68" t="s">
        <v>291</v>
      </c>
      <c r="B97" s="69" t="s">
        <v>293</v>
      </c>
      <c r="C97" s="70" t="s">
        <v>197</v>
      </c>
      <c r="D97" s="46">
        <v>846.5</v>
      </c>
      <c r="E97" s="46">
        <v>3</v>
      </c>
      <c r="F97" s="47">
        <f t="shared" si="20"/>
        <v>849.5</v>
      </c>
      <c r="G97" s="48">
        <v>594</v>
      </c>
      <c r="H97" s="49"/>
      <c r="I97" s="50">
        <v>90.3</v>
      </c>
      <c r="J97" s="71">
        <v>42.5</v>
      </c>
      <c r="K97" s="72">
        <f t="shared" si="12"/>
        <v>777.7001545595054</v>
      </c>
      <c r="L97" s="72">
        <f t="shared" si="13"/>
        <v>894.4914992272024</v>
      </c>
      <c r="M97" s="72">
        <f t="shared" si="14"/>
        <v>667.196982782975</v>
      </c>
      <c r="N97" s="72">
        <f t="shared" si="15"/>
        <v>789.1000573093656</v>
      </c>
      <c r="O97" s="53"/>
      <c r="P97" s="53">
        <f t="shared" si="21"/>
        <v>849.5</v>
      </c>
      <c r="Q97" s="54">
        <f t="shared" si="16"/>
        <v>1.4301346801346801</v>
      </c>
      <c r="R97" s="55"/>
      <c r="S97" s="56">
        <v>1.387061498566169</v>
      </c>
      <c r="T97" s="57">
        <f t="shared" si="22"/>
        <v>0.043073181568511254</v>
      </c>
      <c r="U97" s="58"/>
      <c r="V97" s="59"/>
      <c r="W97" s="58">
        <f t="shared" si="17"/>
        <v>849.5</v>
      </c>
      <c r="X97" s="60">
        <f t="shared" si="18"/>
        <v>1.4301346801346801</v>
      </c>
      <c r="Z97" s="61">
        <v>3</v>
      </c>
      <c r="AA97" s="61">
        <v>3</v>
      </c>
      <c r="AB97" s="61"/>
      <c r="AC97" s="62"/>
      <c r="AD97" s="73">
        <f t="shared" si="23"/>
        <v>843.5</v>
      </c>
      <c r="AE97" s="74">
        <f t="shared" si="19"/>
        <v>1.42003367003367</v>
      </c>
    </row>
    <row r="98" spans="1:31" ht="13.5" thickBot="1">
      <c r="A98" s="75" t="s">
        <v>294</v>
      </c>
      <c r="B98" s="76"/>
      <c r="C98" s="77"/>
      <c r="D98" s="46">
        <v>61026</v>
      </c>
      <c r="E98" s="47">
        <f>SUM(E2:E97)</f>
        <v>288</v>
      </c>
      <c r="F98" s="47">
        <f>SUM(F2:F97)</f>
        <v>61437</v>
      </c>
      <c r="G98" s="78">
        <v>51789</v>
      </c>
      <c r="H98" s="79"/>
      <c r="I98" s="80">
        <v>54.1</v>
      </c>
      <c r="J98" s="81">
        <v>25.7</v>
      </c>
      <c r="K98" s="82">
        <f aca="true" t="shared" si="25" ref="K98:P98">SUM(K2:K97)</f>
        <v>58817.96824504706</v>
      </c>
      <c r="L98" s="82">
        <f t="shared" si="25"/>
        <v>68985.10702074846</v>
      </c>
      <c r="M98" s="82">
        <f t="shared" si="25"/>
        <v>58071.391366465126</v>
      </c>
      <c r="N98" s="82">
        <f t="shared" si="25"/>
        <v>68683.52601925917</v>
      </c>
      <c r="O98" s="83">
        <f t="shared" si="25"/>
        <v>689.5</v>
      </c>
      <c r="P98" s="84">
        <f t="shared" si="25"/>
        <v>62126.5</v>
      </c>
      <c r="Q98" s="85">
        <f t="shared" si="16"/>
        <v>1.1996080248701462</v>
      </c>
      <c r="R98" s="86"/>
      <c r="S98" s="87">
        <v>1.2096055684369975</v>
      </c>
      <c r="T98" s="57">
        <f t="shared" si="22"/>
        <v>-0.009997543566851341</v>
      </c>
      <c r="U98" s="82">
        <f>SUM(U2:U97)</f>
        <v>861.9532570559977</v>
      </c>
      <c r="V98" s="59"/>
      <c r="W98" s="82">
        <f>SUM(W2:W97)</f>
        <v>62988.453257056</v>
      </c>
      <c r="X98" s="88">
        <f t="shared" si="18"/>
        <v>1.2162515834840602</v>
      </c>
      <c r="Z98" s="89">
        <f>SUM(Z2:Z97)</f>
        <v>189.5</v>
      </c>
      <c r="AA98" s="89">
        <f>SUM(AA2:AA97)</f>
        <v>65</v>
      </c>
      <c r="AB98" s="89">
        <f>SUM(AB2:AB97)</f>
        <v>67</v>
      </c>
      <c r="AC98" s="62"/>
      <c r="AD98" s="90">
        <f>SUM(AD2:AD97)</f>
        <v>62803.51713370798</v>
      </c>
      <c r="AE98" s="91">
        <f>AD98/G98</f>
        <v>1.2126806297419912</v>
      </c>
    </row>
    <row r="99" spans="2:31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Z99" s="62"/>
      <c r="AA99" s="62"/>
      <c r="AB99" s="62"/>
      <c r="AC99" s="62"/>
      <c r="AD99" s="62"/>
      <c r="AE99" s="62"/>
    </row>
    <row r="100" spans="1:31" ht="12.75">
      <c r="A100" t="s">
        <v>295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Z100" s="62"/>
      <c r="AA100" s="62"/>
      <c r="AB100" s="62"/>
      <c r="AC100" s="62"/>
      <c r="AD100" s="62"/>
      <c r="AE100" s="62"/>
    </row>
    <row r="101" spans="2:31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Z101" s="62"/>
      <c r="AA101" s="62"/>
      <c r="AB101" s="62"/>
      <c r="AC101" s="62"/>
      <c r="AD101" s="62"/>
      <c r="AE101" s="62"/>
    </row>
    <row r="102" spans="1:31" ht="12.75">
      <c r="A102" t="s">
        <v>296</v>
      </c>
      <c r="B102" s="59"/>
      <c r="C102" s="59"/>
      <c r="D102" s="92"/>
      <c r="E102" s="92"/>
      <c r="F102" s="92"/>
      <c r="G102" s="92"/>
      <c r="H102" s="92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Z102" s="62"/>
      <c r="AA102" s="62"/>
      <c r="AB102" s="62"/>
      <c r="AC102" s="62"/>
      <c r="AD102" s="62"/>
      <c r="AE102" s="6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K34"/>
    </sheetView>
  </sheetViews>
  <sheetFormatPr defaultColWidth="11.421875" defaultRowHeight="12.75"/>
  <sheetData>
    <row r="1" spans="1:10" ht="12.75">
      <c r="A1" s="93" t="s">
        <v>297</v>
      </c>
      <c r="C1" s="94"/>
      <c r="D1" s="94"/>
      <c r="E1" s="94"/>
      <c r="F1" s="1"/>
      <c r="G1" s="95"/>
      <c r="I1" s="108">
        <v>39098</v>
      </c>
      <c r="J1" s="108"/>
    </row>
    <row r="2" spans="1:7" ht="12.75">
      <c r="A2" t="s">
        <v>298</v>
      </c>
      <c r="G2" s="96"/>
    </row>
    <row r="3" spans="1:7" ht="12.75">
      <c r="A3" t="s">
        <v>1</v>
      </c>
      <c r="G3" s="96"/>
    </row>
    <row r="4" ht="12.75">
      <c r="G4" s="96"/>
    </row>
    <row r="5" ht="12.75">
      <c r="G5" s="96"/>
    </row>
    <row r="6" spans="1:7" ht="12.75">
      <c r="A6" s="109" t="s">
        <v>299</v>
      </c>
      <c r="B6" s="109"/>
      <c r="C6" s="109"/>
      <c r="D6" s="109"/>
      <c r="E6" s="109"/>
      <c r="F6" s="109"/>
      <c r="G6" s="96"/>
    </row>
    <row r="7" spans="1:7" ht="12.75">
      <c r="A7" s="97"/>
      <c r="B7" s="97"/>
      <c r="G7" s="96"/>
    </row>
    <row r="8" spans="1:7" ht="12.75">
      <c r="A8" s="97"/>
      <c r="B8" s="97"/>
      <c r="G8" s="96"/>
    </row>
    <row r="9" spans="1:10" ht="12.75">
      <c r="A9" s="110" t="s">
        <v>158</v>
      </c>
      <c r="B9" s="110" t="s">
        <v>300</v>
      </c>
      <c r="C9" s="111" t="s">
        <v>301</v>
      </c>
      <c r="D9" s="111" t="s">
        <v>302</v>
      </c>
      <c r="E9" s="111" t="s">
        <v>303</v>
      </c>
      <c r="F9" s="110" t="s">
        <v>304</v>
      </c>
      <c r="G9" s="113" t="s">
        <v>305</v>
      </c>
      <c r="H9" s="114"/>
      <c r="I9" s="115"/>
      <c r="J9" s="111" t="s">
        <v>306</v>
      </c>
    </row>
    <row r="10" spans="1:10" ht="12.75">
      <c r="A10" s="110"/>
      <c r="B10" s="110"/>
      <c r="C10" s="112"/>
      <c r="D10" s="112"/>
      <c r="E10" s="112"/>
      <c r="F10" s="110"/>
      <c r="G10" s="98" t="s">
        <v>307</v>
      </c>
      <c r="H10" s="98" t="s">
        <v>308</v>
      </c>
      <c r="I10" s="98" t="s">
        <v>309</v>
      </c>
      <c r="J10" s="112"/>
    </row>
    <row r="11" spans="1:10" ht="12.75">
      <c r="A11" s="99" t="s">
        <v>25</v>
      </c>
      <c r="B11" s="99" t="s">
        <v>310</v>
      </c>
      <c r="C11" s="100">
        <v>104.5</v>
      </c>
      <c r="D11" s="100">
        <f>C11-E11</f>
        <v>94.5</v>
      </c>
      <c r="E11" s="100">
        <v>10</v>
      </c>
      <c r="F11" s="101" t="s">
        <v>311</v>
      </c>
      <c r="G11" s="101" t="s">
        <v>312</v>
      </c>
      <c r="H11" s="101"/>
      <c r="I11" s="101"/>
      <c r="J11" s="101">
        <v>48</v>
      </c>
    </row>
    <row r="12" spans="1:10" ht="12.75">
      <c r="A12" s="99" t="s">
        <v>188</v>
      </c>
      <c r="B12" s="99" t="s">
        <v>313</v>
      </c>
      <c r="C12" s="100">
        <v>129.5</v>
      </c>
      <c r="D12" s="100">
        <f aca="true" t="shared" si="0" ref="D12:D33">C12-E12</f>
        <v>119.5</v>
      </c>
      <c r="E12" s="100">
        <v>10</v>
      </c>
      <c r="F12" s="101" t="s">
        <v>314</v>
      </c>
      <c r="G12" s="101" t="s">
        <v>312</v>
      </c>
      <c r="H12" s="101"/>
      <c r="I12" s="101"/>
      <c r="J12" s="101">
        <v>64</v>
      </c>
    </row>
    <row r="13" spans="1:10" ht="12.75">
      <c r="A13" s="99" t="s">
        <v>36</v>
      </c>
      <c r="B13" s="99" t="s">
        <v>315</v>
      </c>
      <c r="C13" s="100">
        <v>192.5</v>
      </c>
      <c r="D13" s="100">
        <f t="shared" si="0"/>
        <v>182.5</v>
      </c>
      <c r="E13" s="100">
        <v>10</v>
      </c>
      <c r="F13" s="101" t="s">
        <v>316</v>
      </c>
      <c r="G13" s="101" t="s">
        <v>317</v>
      </c>
      <c r="H13" s="101" t="s">
        <v>318</v>
      </c>
      <c r="I13" s="101" t="s">
        <v>318</v>
      </c>
      <c r="J13" s="101">
        <v>80</v>
      </c>
    </row>
    <row r="14" spans="1:10" ht="12.75">
      <c r="A14" s="99" t="s">
        <v>200</v>
      </c>
      <c r="B14" s="99" t="s">
        <v>319</v>
      </c>
      <c r="C14" s="100">
        <v>104.5</v>
      </c>
      <c r="D14" s="100">
        <f t="shared" si="0"/>
        <v>94.5</v>
      </c>
      <c r="E14" s="100">
        <v>10</v>
      </c>
      <c r="F14" s="101" t="s">
        <v>311</v>
      </c>
      <c r="G14" s="101" t="s">
        <v>312</v>
      </c>
      <c r="H14" s="102"/>
      <c r="I14" s="101"/>
      <c r="J14" s="101">
        <v>48</v>
      </c>
    </row>
    <row r="15" spans="1:10" ht="12.75">
      <c r="A15" s="99" t="s">
        <v>200</v>
      </c>
      <c r="B15" s="99" t="s">
        <v>320</v>
      </c>
      <c r="C15" s="100">
        <v>129.5</v>
      </c>
      <c r="D15" s="100">
        <f t="shared" si="0"/>
        <v>119.5</v>
      </c>
      <c r="E15" s="100">
        <v>10</v>
      </c>
      <c r="F15" s="101" t="s">
        <v>314</v>
      </c>
      <c r="G15" s="101" t="s">
        <v>321</v>
      </c>
      <c r="H15" s="101"/>
      <c r="I15" s="101"/>
      <c r="J15" s="101">
        <v>64</v>
      </c>
    </row>
    <row r="16" spans="1:10" ht="12.75">
      <c r="A16" s="99" t="s">
        <v>322</v>
      </c>
      <c r="B16" s="99" t="s">
        <v>323</v>
      </c>
      <c r="C16" s="100">
        <v>104.5</v>
      </c>
      <c r="D16" s="100">
        <f t="shared" si="0"/>
        <v>94.5</v>
      </c>
      <c r="E16" s="100">
        <v>10</v>
      </c>
      <c r="F16" s="101" t="s">
        <v>311</v>
      </c>
      <c r="G16" s="101" t="s">
        <v>312</v>
      </c>
      <c r="H16" s="101"/>
      <c r="I16" s="101"/>
      <c r="J16" s="101">
        <v>48</v>
      </c>
    </row>
    <row r="17" spans="1:10" ht="12.75">
      <c r="A17" s="99" t="s">
        <v>211</v>
      </c>
      <c r="B17" s="99" t="s">
        <v>324</v>
      </c>
      <c r="C17" s="100">
        <v>129.5</v>
      </c>
      <c r="D17" s="100">
        <f t="shared" si="0"/>
        <v>119.5</v>
      </c>
      <c r="E17" s="100">
        <v>10</v>
      </c>
      <c r="F17" s="101" t="s">
        <v>314</v>
      </c>
      <c r="G17" s="101" t="s">
        <v>312</v>
      </c>
      <c r="H17" s="101"/>
      <c r="I17" s="101"/>
      <c r="J17" s="101">
        <v>64</v>
      </c>
    </row>
    <row r="18" spans="1:10" ht="12.75">
      <c r="A18" s="99" t="s">
        <v>57</v>
      </c>
      <c r="B18" s="99" t="s">
        <v>325</v>
      </c>
      <c r="C18" s="100">
        <v>129.5</v>
      </c>
      <c r="D18" s="100">
        <f t="shared" si="0"/>
        <v>119.5</v>
      </c>
      <c r="E18" s="100">
        <v>10</v>
      </c>
      <c r="F18" s="101" t="s">
        <v>314</v>
      </c>
      <c r="G18" s="101" t="s">
        <v>312</v>
      </c>
      <c r="H18" s="101"/>
      <c r="I18" s="101"/>
      <c r="J18" s="101">
        <v>64</v>
      </c>
    </row>
    <row r="19" spans="1:10" ht="12.75">
      <c r="A19" s="99" t="s">
        <v>326</v>
      </c>
      <c r="B19" s="99" t="s">
        <v>327</v>
      </c>
      <c r="C19" s="100">
        <v>129.5</v>
      </c>
      <c r="D19" s="100">
        <f t="shared" si="0"/>
        <v>119.5</v>
      </c>
      <c r="E19" s="100">
        <v>10</v>
      </c>
      <c r="F19" s="101" t="s">
        <v>314</v>
      </c>
      <c r="G19" s="101" t="s">
        <v>328</v>
      </c>
      <c r="H19" s="101"/>
      <c r="I19" s="101"/>
      <c r="J19" s="101">
        <v>64</v>
      </c>
    </row>
    <row r="20" spans="1:10" ht="12.75">
      <c r="A20" s="99" t="s">
        <v>69</v>
      </c>
      <c r="B20" s="99" t="s">
        <v>329</v>
      </c>
      <c r="C20" s="100">
        <v>114</v>
      </c>
      <c r="D20" s="100">
        <f t="shared" si="0"/>
        <v>104</v>
      </c>
      <c r="E20" s="100">
        <v>10</v>
      </c>
      <c r="F20" s="101" t="s">
        <v>330</v>
      </c>
      <c r="G20" s="101" t="s">
        <v>331</v>
      </c>
      <c r="H20" s="102"/>
      <c r="I20" s="101"/>
      <c r="J20" s="101">
        <v>64</v>
      </c>
    </row>
    <row r="21" spans="1:10" ht="12.75">
      <c r="A21" s="99" t="s">
        <v>76</v>
      </c>
      <c r="B21" s="99" t="s">
        <v>332</v>
      </c>
      <c r="C21" s="100">
        <v>129.5</v>
      </c>
      <c r="D21" s="100">
        <f t="shared" si="0"/>
        <v>119.5</v>
      </c>
      <c r="E21" s="100">
        <v>10</v>
      </c>
      <c r="F21" s="101" t="s">
        <v>314</v>
      </c>
      <c r="G21" s="101" t="s">
        <v>312</v>
      </c>
      <c r="H21" s="101"/>
      <c r="I21" s="101"/>
      <c r="J21" s="101">
        <v>64</v>
      </c>
    </row>
    <row r="22" spans="1:10" ht="12.75">
      <c r="A22" s="99" t="s">
        <v>76</v>
      </c>
      <c r="B22" s="99" t="s">
        <v>333</v>
      </c>
      <c r="C22" s="100">
        <v>104.5</v>
      </c>
      <c r="D22" s="100">
        <f t="shared" si="0"/>
        <v>94.5</v>
      </c>
      <c r="E22" s="100">
        <v>10</v>
      </c>
      <c r="F22" s="101" t="s">
        <v>311</v>
      </c>
      <c r="G22" s="101" t="s">
        <v>334</v>
      </c>
      <c r="H22" s="101"/>
      <c r="I22" s="101"/>
      <c r="J22" s="101">
        <v>48</v>
      </c>
    </row>
    <row r="23" spans="1:10" ht="12.75">
      <c r="A23" s="99" t="s">
        <v>247</v>
      </c>
      <c r="B23" s="99" t="s">
        <v>315</v>
      </c>
      <c r="C23" s="100">
        <v>129.5</v>
      </c>
      <c r="D23" s="100">
        <f t="shared" si="0"/>
        <v>119.5</v>
      </c>
      <c r="E23" s="100">
        <v>10</v>
      </c>
      <c r="F23" s="101" t="s">
        <v>314</v>
      </c>
      <c r="G23" s="101" t="s">
        <v>328</v>
      </c>
      <c r="H23" s="101"/>
      <c r="I23" s="101"/>
      <c r="J23" s="101">
        <v>64</v>
      </c>
    </row>
    <row r="24" spans="1:10" ht="12.75">
      <c r="A24" s="99" t="s">
        <v>249</v>
      </c>
      <c r="B24" s="99" t="s">
        <v>335</v>
      </c>
      <c r="C24" s="100">
        <v>78</v>
      </c>
      <c r="D24" s="100">
        <f t="shared" si="0"/>
        <v>68</v>
      </c>
      <c r="E24" s="100">
        <v>10</v>
      </c>
      <c r="F24" s="101" t="s">
        <v>336</v>
      </c>
      <c r="G24" s="101" t="s">
        <v>312</v>
      </c>
      <c r="H24" s="101"/>
      <c r="I24" s="101"/>
      <c r="J24" s="101">
        <v>32</v>
      </c>
    </row>
    <row r="25" spans="1:10" ht="12.75">
      <c r="A25" s="99" t="s">
        <v>93</v>
      </c>
      <c r="B25" s="99" t="s">
        <v>337</v>
      </c>
      <c r="C25" s="100">
        <v>129.5</v>
      </c>
      <c r="D25" s="100">
        <f t="shared" si="0"/>
        <v>119.5</v>
      </c>
      <c r="E25" s="100">
        <v>10</v>
      </c>
      <c r="F25" s="101" t="s">
        <v>314</v>
      </c>
      <c r="G25" s="101" t="s">
        <v>328</v>
      </c>
      <c r="H25" s="101"/>
      <c r="I25" s="101"/>
      <c r="J25" s="101">
        <v>64</v>
      </c>
    </row>
    <row r="26" spans="1:10" ht="12.75">
      <c r="A26" s="99" t="s">
        <v>98</v>
      </c>
      <c r="B26" s="99" t="s">
        <v>338</v>
      </c>
      <c r="C26" s="100">
        <v>173</v>
      </c>
      <c r="D26" s="100">
        <f t="shared" si="0"/>
        <v>163</v>
      </c>
      <c r="E26" s="100">
        <v>10</v>
      </c>
      <c r="F26" s="101" t="s">
        <v>339</v>
      </c>
      <c r="G26" s="101" t="s">
        <v>312</v>
      </c>
      <c r="H26" s="101"/>
      <c r="I26" s="101"/>
      <c r="J26" s="101">
        <v>80</v>
      </c>
    </row>
    <row r="27" spans="1:10" ht="12.75">
      <c r="A27" s="99" t="s">
        <v>103</v>
      </c>
      <c r="B27" s="99" t="s">
        <v>340</v>
      </c>
      <c r="C27" s="100">
        <v>129.5</v>
      </c>
      <c r="D27" s="100">
        <f t="shared" si="0"/>
        <v>119.5</v>
      </c>
      <c r="E27" s="100">
        <v>10</v>
      </c>
      <c r="F27" s="101" t="s">
        <v>314</v>
      </c>
      <c r="G27" s="101" t="s">
        <v>312</v>
      </c>
      <c r="H27" s="101"/>
      <c r="I27" s="101"/>
      <c r="J27" s="101">
        <v>64</v>
      </c>
    </row>
    <row r="28" spans="1:10" ht="12.75">
      <c r="A28" s="99" t="s">
        <v>103</v>
      </c>
      <c r="B28" s="99" t="s">
        <v>323</v>
      </c>
      <c r="C28" s="100">
        <v>216.5</v>
      </c>
      <c r="D28" s="100">
        <f t="shared" si="0"/>
        <v>206.5</v>
      </c>
      <c r="E28" s="100">
        <v>10</v>
      </c>
      <c r="F28" s="101" t="s">
        <v>341</v>
      </c>
      <c r="G28" s="101" t="s">
        <v>312</v>
      </c>
      <c r="H28" s="101" t="s">
        <v>342</v>
      </c>
      <c r="I28" s="101" t="s">
        <v>342</v>
      </c>
      <c r="J28" s="101">
        <v>96</v>
      </c>
    </row>
    <row r="29" spans="1:10" ht="12.75">
      <c r="A29" s="99" t="s">
        <v>103</v>
      </c>
      <c r="B29" s="99" t="s">
        <v>343</v>
      </c>
      <c r="C29" s="100">
        <v>129.5</v>
      </c>
      <c r="D29" s="100">
        <f t="shared" si="0"/>
        <v>119.5</v>
      </c>
      <c r="E29" s="100">
        <v>10</v>
      </c>
      <c r="F29" s="101" t="s">
        <v>314</v>
      </c>
      <c r="G29" s="101" t="s">
        <v>312</v>
      </c>
      <c r="H29" s="101"/>
      <c r="I29" s="101"/>
      <c r="J29" s="101">
        <v>64</v>
      </c>
    </row>
    <row r="30" spans="1:10" ht="12.75">
      <c r="A30" s="99" t="s">
        <v>272</v>
      </c>
      <c r="B30" s="99" t="s">
        <v>344</v>
      </c>
      <c r="C30" s="100">
        <v>129.5</v>
      </c>
      <c r="D30" s="100">
        <f t="shared" si="0"/>
        <v>119.5</v>
      </c>
      <c r="E30" s="100">
        <v>10</v>
      </c>
      <c r="F30" s="101" t="s">
        <v>345</v>
      </c>
      <c r="G30" s="101" t="s">
        <v>317</v>
      </c>
      <c r="H30" s="101"/>
      <c r="I30" s="101"/>
      <c r="J30" s="101">
        <v>64</v>
      </c>
    </row>
    <row r="31" spans="1:10" ht="12.75">
      <c r="A31" s="99" t="s">
        <v>346</v>
      </c>
      <c r="B31" s="99" t="s">
        <v>347</v>
      </c>
      <c r="C31" s="100">
        <v>129.5</v>
      </c>
      <c r="D31" s="100">
        <f t="shared" si="0"/>
        <v>119.5</v>
      </c>
      <c r="E31" s="100">
        <v>10</v>
      </c>
      <c r="F31" s="101" t="s">
        <v>348</v>
      </c>
      <c r="G31" s="101" t="s">
        <v>312</v>
      </c>
      <c r="H31" s="101"/>
      <c r="I31" s="101"/>
      <c r="J31" s="101">
        <v>64</v>
      </c>
    </row>
    <row r="32" spans="1:10" ht="12.75">
      <c r="A32" s="99" t="s">
        <v>291</v>
      </c>
      <c r="B32" s="99" t="s">
        <v>329</v>
      </c>
      <c r="C32" s="100">
        <v>104.5</v>
      </c>
      <c r="D32" s="100">
        <f t="shared" si="0"/>
        <v>94.5</v>
      </c>
      <c r="E32" s="100">
        <v>10</v>
      </c>
      <c r="F32" s="101" t="s">
        <v>311</v>
      </c>
      <c r="G32" s="101" t="s">
        <v>317</v>
      </c>
      <c r="H32" s="101"/>
      <c r="I32" s="101"/>
      <c r="J32" s="101">
        <v>48</v>
      </c>
    </row>
    <row r="33" spans="1:10" ht="12.75">
      <c r="A33" s="99"/>
      <c r="B33" s="103" t="s">
        <v>349</v>
      </c>
      <c r="C33" s="100">
        <f>SUM(C11:C32)</f>
        <v>2850.5</v>
      </c>
      <c r="D33" s="100">
        <f t="shared" si="0"/>
        <v>2630.5</v>
      </c>
      <c r="E33" s="100">
        <f>SUM(E11:E32)</f>
        <v>220</v>
      </c>
      <c r="F33" s="101"/>
      <c r="G33" s="101"/>
      <c r="H33" s="101"/>
      <c r="I33" s="101"/>
      <c r="J33" s="101">
        <f>SUM(J11:J32)</f>
        <v>1360</v>
      </c>
    </row>
    <row r="34" spans="1:7" ht="12.75">
      <c r="A34" s="104"/>
      <c r="B34" s="105"/>
      <c r="C34" s="106"/>
      <c r="D34" s="106"/>
      <c r="E34" s="106"/>
      <c r="F34" s="106"/>
      <c r="G34" s="96"/>
    </row>
  </sheetData>
  <mergeCells count="10">
    <mergeCell ref="I1:J1"/>
    <mergeCell ref="A6:F6"/>
    <mergeCell ref="A9:A10"/>
    <mergeCell ref="B9:B10"/>
    <mergeCell ref="C9:C10"/>
    <mergeCell ref="D9:D10"/>
    <mergeCell ref="E9:E10"/>
    <mergeCell ref="F9:F10"/>
    <mergeCell ref="G9:I9"/>
    <mergeCell ref="J9:J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FCPE </dc:creator>
  <cp:keywords/>
  <dc:description/>
  <cp:lastModifiedBy>Mo</cp:lastModifiedBy>
  <dcterms:created xsi:type="dcterms:W3CDTF">2007-01-30T19:05:17Z</dcterms:created>
  <dcterms:modified xsi:type="dcterms:W3CDTF">2007-01-31T10:13:44Z</dcterms:modified>
  <cp:category/>
  <cp:version/>
  <cp:contentType/>
  <cp:contentStatus/>
</cp:coreProperties>
</file>